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4921" yWindow="585" windowWidth="12120" windowHeight="2835" tabRatio="602" activeTab="3"/>
  </bookViews>
  <sheets>
    <sheet name="P&amp;L" sheetId="1" r:id="rId1"/>
    <sheet name="BS" sheetId="2" r:id="rId2"/>
    <sheet name="Equity" sheetId="3" r:id="rId3"/>
    <sheet name="Equity (2)" sheetId="4" r:id="rId4"/>
    <sheet name="Cashflow" sheetId="5" r:id="rId5"/>
  </sheets>
  <definedNames>
    <definedName name="_xlnm.Print_Area" localSheetId="1">'BS'!$A$1:$G$50</definedName>
    <definedName name="_xlnm.Print_Area" localSheetId="4">'Cashflow'!$A$1:$I$61</definedName>
    <definedName name="_xlnm.Print_Area" localSheetId="2">'Equity'!$A$1:$H$71</definedName>
    <definedName name="_xlnm.Print_Area" localSheetId="3">'Equity (2)'!$A$1:$H$59</definedName>
    <definedName name="_xlnm.Print_Area" localSheetId="0">'P&amp;L'!$A$1:$G$51</definedName>
  </definedNames>
  <calcPr fullCalcOnLoad="1"/>
</workbook>
</file>

<file path=xl/sharedStrings.xml><?xml version="1.0" encoding="utf-8"?>
<sst xmlns="http://schemas.openxmlformats.org/spreadsheetml/2006/main" count="205" uniqueCount="141">
  <si>
    <t>Reserves</t>
  </si>
  <si>
    <t>RM'000</t>
  </si>
  <si>
    <t>Total</t>
  </si>
  <si>
    <t xml:space="preserve"> </t>
  </si>
  <si>
    <t>Basic</t>
  </si>
  <si>
    <t>As at</t>
  </si>
  <si>
    <t>Operating expenses</t>
  </si>
  <si>
    <t>Share</t>
  </si>
  <si>
    <t>Retained</t>
  </si>
  <si>
    <t>ended</t>
  </si>
  <si>
    <t>Changes in working capital :-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</si>
  <si>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</si>
  <si>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</si>
  <si>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</si>
  <si>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</si>
  <si>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</si>
  <si>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</si>
  <si>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</si>
  <si>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</si>
  <si>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</si>
  <si>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Net change in cash and cash equivalents</t>
  </si>
  <si>
    <t>Revenue</t>
  </si>
  <si>
    <t>Interest received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</si>
  <si>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</si>
  <si>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</si>
  <si>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</si>
  <si>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</si>
  <si>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</si>
  <si>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Share capital</t>
  </si>
  <si>
    <t>year to date</t>
  </si>
  <si>
    <t>Profit before taxation</t>
  </si>
  <si>
    <t>Plant and equipment</t>
  </si>
  <si>
    <t>OSK VENTURES INTERNATIONAL BERHAD (636117-K)</t>
  </si>
  <si>
    <t>Purchase of plant and equipment</t>
  </si>
  <si>
    <t>Net change in current assets</t>
  </si>
  <si>
    <t>Net change in current liabilities</t>
  </si>
  <si>
    <t>Purchase of investments in shares</t>
  </si>
  <si>
    <t>Deposits with licensed banks and financial institutions</t>
  </si>
  <si>
    <t>Cash on hand and at banks</t>
  </si>
  <si>
    <t>Cash flow from operating activities</t>
  </si>
  <si>
    <t>Proceeds from disposal of plant and equipment</t>
  </si>
  <si>
    <t>Dividends received</t>
  </si>
  <si>
    <t>Cash flow from investing activities</t>
  </si>
  <si>
    <t>Provision for taxation</t>
  </si>
  <si>
    <t>(Audited)</t>
  </si>
  <si>
    <t>31/12/2005</t>
  </si>
  <si>
    <t>Investments in associated companies</t>
  </si>
  <si>
    <t>reserves</t>
  </si>
  <si>
    <t>Investments in shares</t>
  </si>
  <si>
    <t>Effect arising from equity accounting</t>
  </si>
  <si>
    <t>Net Assets per share (RM)</t>
  </si>
  <si>
    <t>As adjusted</t>
  </si>
  <si>
    <t>Tax expense</t>
  </si>
  <si>
    <t>ASSETS</t>
  </si>
  <si>
    <t>Non-current assets</t>
  </si>
  <si>
    <t>TOTAL ASSETS</t>
  </si>
  <si>
    <t>EQUITY AND LIABILITIES</t>
  </si>
  <si>
    <t>Total equity</t>
  </si>
  <si>
    <t>Total liabilities</t>
  </si>
  <si>
    <t>TOTAL EQUITY AND LIABILITIES</t>
  </si>
  <si>
    <t>equity</t>
  </si>
  <si>
    <t>At 1 January 2006</t>
  </si>
  <si>
    <t>At 1 January 2005</t>
  </si>
  <si>
    <r>
      <t>Current year to date ended</t>
    </r>
    <r>
      <rPr>
        <b/>
        <u val="single"/>
        <sz val="12"/>
        <color indexed="12"/>
        <rFont val="Times New Roman"/>
        <family val="1"/>
      </rPr>
      <t xml:space="preserve"> </t>
    </r>
  </si>
  <si>
    <r>
      <t>Preceding year to date ended</t>
    </r>
    <r>
      <rPr>
        <b/>
        <u val="single"/>
        <sz val="12"/>
        <color indexed="12"/>
        <rFont val="Times New Roman"/>
        <family val="1"/>
      </rPr>
      <t xml:space="preserve"> </t>
    </r>
  </si>
  <si>
    <t>At 31 December 2005</t>
  </si>
  <si>
    <t>financial year</t>
  </si>
  <si>
    <r>
      <t>Preceding financial year ended</t>
    </r>
    <r>
      <rPr>
        <b/>
        <u val="single"/>
        <sz val="12"/>
        <color indexed="12"/>
        <rFont val="Times New Roman"/>
        <family val="1"/>
      </rPr>
      <t xml:space="preserve"> </t>
    </r>
  </si>
  <si>
    <t>31 December 2005 (Audited)</t>
  </si>
  <si>
    <t>Proceeds from disposal of investments in shares</t>
  </si>
  <si>
    <t>Net cash from/(used in) investing activities</t>
  </si>
  <si>
    <t>Earnings per share (sen) attributable to</t>
  </si>
  <si>
    <t>UNAUDITED CONDENSED CONSOLIDATED INCOME STATEMENTS</t>
  </si>
  <si>
    <t>UNAUDITED CONDENSED CONSOLIDATED BALANCE SHEETS</t>
  </si>
  <si>
    <t>UNAUDITED CONDENSED CONSOLIDATED STATEMENTS OF CHANGES IN EQUITY</t>
  </si>
  <si>
    <t>UNAUDITED CONDENSED CONSOLIDATED CASH FLOW STATEMENTS</t>
  </si>
  <si>
    <t xml:space="preserve">Share issue expenses </t>
  </si>
  <si>
    <t xml:space="preserve">   the year</t>
  </si>
  <si>
    <t xml:space="preserve">   the period</t>
  </si>
  <si>
    <t>Total recognised income and expenses for</t>
  </si>
  <si>
    <t>Cash and cash equivalents at beginning of period/year</t>
  </si>
  <si>
    <t>Cash and cash equivalents at end of period/year (Note)</t>
  </si>
  <si>
    <t xml:space="preserve">UNAUDITED CONDENSED CONSOLIDATED STATEMENTS OF CHANGES IN EQUITY (Cont'd) </t>
  </si>
  <si>
    <t>Note</t>
  </si>
  <si>
    <t xml:space="preserve">Effect from gain on deemed disposal of </t>
  </si>
  <si>
    <t xml:space="preserve">  in equity</t>
  </si>
  <si>
    <t xml:space="preserve">  shares in associated companies</t>
  </si>
  <si>
    <t>Cash and cash equivalents at end of period/year comprised:</t>
  </si>
  <si>
    <t>in Note B13.</t>
  </si>
  <si>
    <t>*</t>
  </si>
  <si>
    <t xml:space="preserve">The Net Assets per share was adjusted pursuant to the Share Consolidation of the Company as disclosed </t>
  </si>
  <si>
    <t xml:space="preserve">Equity attributable to equity holders </t>
  </si>
  <si>
    <t xml:space="preserve">Attributable to equity holders </t>
  </si>
  <si>
    <t xml:space="preserve">  companies</t>
  </si>
  <si>
    <t xml:space="preserve">Share of other reserves of associated </t>
  </si>
  <si>
    <t>Other</t>
  </si>
  <si>
    <t xml:space="preserve">  equity holders (Note B13):</t>
  </si>
  <si>
    <t xml:space="preserve">   companies</t>
  </si>
  <si>
    <t>Share of profits in associated companies, net of tax</t>
  </si>
  <si>
    <t>Proceeds from disposal of shares in associated companies</t>
  </si>
  <si>
    <t>Purchase of shares in associated companies</t>
  </si>
  <si>
    <t>Expenses recognised directly in equity</t>
  </si>
  <si>
    <t>Dividend paid</t>
  </si>
  <si>
    <t>Profit for the period</t>
  </si>
  <si>
    <t>Profit attributable to equity holders</t>
  </si>
  <si>
    <t>Profit for the year</t>
  </si>
  <si>
    <t>Net income recognised directly in equity</t>
  </si>
  <si>
    <t xml:space="preserve">Net (expenses)/income recognised directly </t>
  </si>
  <si>
    <t>Total recognised income for the period</t>
  </si>
  <si>
    <t xml:space="preserve">Share of other reserves in associated </t>
  </si>
  <si>
    <t xml:space="preserve">Gains on deemed disposal of </t>
  </si>
  <si>
    <t>Reversal for unutilised share issue expenses</t>
  </si>
  <si>
    <t>Net cash (used in)/from operating activities</t>
  </si>
  <si>
    <t xml:space="preserve">   of associated companies </t>
  </si>
  <si>
    <t>30/09/2006</t>
  </si>
  <si>
    <t>30/09/2005</t>
  </si>
  <si>
    <t>QUARTERLY REPORT FOR THE THIRD QUARTER ENDED 30 SEPTEMBER 2006</t>
  </si>
  <si>
    <t>30 September 2006 (Unaudited)</t>
  </si>
  <si>
    <t>At 30 September 2006</t>
  </si>
  <si>
    <t>30 September 2005</t>
  </si>
  <si>
    <t>At 30 September 2005</t>
  </si>
  <si>
    <t>1.81*</t>
  </si>
  <si>
    <t>Share issue expenses</t>
  </si>
  <si>
    <t xml:space="preserve">Dividend </t>
  </si>
  <si>
    <t>Operating profit before working capital changes</t>
  </si>
  <si>
    <t>Net cash generated from operations</t>
  </si>
  <si>
    <t>Cash flow from financing activities</t>
  </si>
  <si>
    <t>Net cash used in financing activities</t>
  </si>
  <si>
    <t>(The notes set out on pages 6 to 10 form an integral part of and should be read in conjunction with this quarterly report).</t>
  </si>
  <si>
    <t>Gains on deemed disposal of  shares in</t>
  </si>
  <si>
    <t xml:space="preserve">  associated companies</t>
  </si>
  <si>
    <t xml:space="preserve">  company</t>
  </si>
  <si>
    <t>Gain on deemed disposal of shares in an associated</t>
  </si>
  <si>
    <t>Dividend payable</t>
  </si>
  <si>
    <t>Other income</t>
  </si>
  <si>
    <t xml:space="preserve">   of shares in associated companies </t>
  </si>
  <si>
    <t xml:space="preserve">Realisation of reserves upon actual disposal </t>
  </si>
  <si>
    <t>Share of profits in associated companies</t>
  </si>
  <si>
    <t>Gain on deemed disposal of shares in an associated company</t>
  </si>
  <si>
    <t>Adjustments for:-</t>
  </si>
  <si>
    <t>Other non-cash and non-operating items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</si>
</sst>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* #,##0.0_);_(* \(#,##0.0\);_(* &quot;-&quot;_);_(@_)"/>
    <numFmt numFmtId="201" formatCode="_(* #,##0.00_);_(* \(#,##0.00\);_(* &quot;-&quot;_);_(@_)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22" applyFont="1" applyFill="1" applyAlignment="1">
      <alignment horizontal="centerContinuous" vertical="center"/>
      <protection/>
    </xf>
    <xf numFmtId="0" fontId="2" fillId="0" borderId="0" xfId="22" applyFont="1" applyFill="1" applyAlignment="1">
      <alignment vertical="center"/>
      <protection/>
    </xf>
    <xf numFmtId="37" fontId="2" fillId="0" borderId="0" xfId="22" applyNumberFormat="1" applyFont="1" applyFill="1" applyBorder="1" applyAlignment="1">
      <alignment vertical="center"/>
      <protection/>
    </xf>
    <xf numFmtId="37" fontId="2" fillId="0" borderId="0" xfId="22" applyNumberFormat="1" applyFont="1" applyFill="1" applyAlignment="1">
      <alignment horizontal="left" vertical="center"/>
      <protection/>
    </xf>
    <xf numFmtId="37" fontId="2" fillId="0" borderId="0" xfId="22" applyNumberFormat="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2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0" fontId="1" fillId="0" borderId="0" xfId="22" applyFont="1" applyFill="1" applyAlignment="1">
      <alignment vertical="center"/>
      <protection/>
    </xf>
    <xf numFmtId="186" fontId="2" fillId="0" borderId="2" xfId="0" applyNumberFormat="1" applyFont="1" applyFill="1" applyBorder="1" applyAlignment="1" quotePrefix="1">
      <alignment horizontal="center"/>
    </xf>
    <xf numFmtId="37" fontId="1" fillId="0" borderId="0" xfId="0" applyNumberFormat="1" applyFont="1" applyFill="1" applyAlignment="1">
      <alignment horizontal="center"/>
    </xf>
    <xf numFmtId="186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0" xfId="22" applyNumberFormat="1" applyFont="1" applyFill="1" applyBorder="1" applyAlignment="1">
      <alignment horizontal="center" vertical="center"/>
      <protection/>
    </xf>
    <xf numFmtId="185" fontId="1" fillId="0" borderId="0" xfId="15" applyNumberFormat="1" applyFont="1" applyFill="1" applyAlignment="1">
      <alignment vertical="center"/>
    </xf>
    <xf numFmtId="186" fontId="1" fillId="0" borderId="2" xfId="0" applyNumberFormat="1" applyFont="1" applyFill="1" applyBorder="1" applyAlignment="1" quotePrefix="1">
      <alignment horizontal="center"/>
    </xf>
    <xf numFmtId="185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center" wrapText="1"/>
    </xf>
    <xf numFmtId="37" fontId="1" fillId="0" borderId="0" xfId="0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 vertical="center"/>
    </xf>
    <xf numFmtId="37" fontId="1" fillId="0" borderId="1" xfId="0" applyNumberFormat="1" applyFont="1" applyFill="1" applyBorder="1" applyAlignment="1">
      <alignment/>
    </xf>
    <xf numFmtId="37" fontId="1" fillId="0" borderId="0" xfId="21" applyFont="1" applyFill="1" applyAlignment="1">
      <alignment horizontal="centerContinuous" vertical="center"/>
      <protection/>
    </xf>
    <xf numFmtId="37" fontId="2" fillId="0" borderId="0" xfId="21" applyFont="1" applyFill="1" applyAlignment="1">
      <alignment vertical="center"/>
      <protection/>
    </xf>
    <xf numFmtId="37" fontId="1" fillId="0" borderId="0" xfId="21" applyFont="1" applyFill="1" applyAlignment="1">
      <alignment horizontal="center" vertical="center"/>
      <protection/>
    </xf>
    <xf numFmtId="37" fontId="2" fillId="0" borderId="0" xfId="21" applyFont="1" applyFill="1" applyBorder="1" applyAlignment="1">
      <alignment horizontal="center" vertical="center"/>
      <protection/>
    </xf>
    <xf numFmtId="37" fontId="5" fillId="0" borderId="0" xfId="21" applyFont="1" applyFill="1" applyAlignment="1">
      <alignment vertical="center"/>
      <protection/>
    </xf>
    <xf numFmtId="37" fontId="4" fillId="0" borderId="0" xfId="21" applyFont="1" applyFill="1" applyAlignment="1">
      <alignment horizontal="center" vertical="center"/>
      <protection/>
    </xf>
    <xf numFmtId="37" fontId="2" fillId="0" borderId="0" xfId="2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186" fontId="1" fillId="0" borderId="0" xfId="21" applyNumberFormat="1" applyFont="1" applyFill="1" applyAlignment="1">
      <alignment horizontal="center" vertical="center"/>
      <protection/>
    </xf>
    <xf numFmtId="37" fontId="1" fillId="0" borderId="0" xfId="21" applyFont="1" applyFill="1" applyAlignment="1">
      <alignment vertical="center"/>
      <protection/>
    </xf>
    <xf numFmtId="37" fontId="1" fillId="0" borderId="2" xfId="21" applyFont="1" applyFill="1" applyBorder="1" applyAlignment="1">
      <alignment horizontal="center" vertical="center"/>
      <protection/>
    </xf>
    <xf numFmtId="37" fontId="1" fillId="0" borderId="0" xfId="2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185" fontId="2" fillId="0" borderId="0" xfId="15" applyNumberFormat="1" applyFont="1" applyFill="1" applyAlignment="1">
      <alignment/>
    </xf>
    <xf numFmtId="185" fontId="2" fillId="0" borderId="2" xfId="15" applyNumberFormat="1" applyFont="1" applyFill="1" applyBorder="1" applyAlignment="1">
      <alignment/>
    </xf>
    <xf numFmtId="185" fontId="2" fillId="0" borderId="3" xfId="15" applyNumberFormat="1" applyFont="1" applyFill="1" applyBorder="1" applyAlignment="1">
      <alignment/>
    </xf>
    <xf numFmtId="186" fontId="2" fillId="0" borderId="0" xfId="22" applyNumberFormat="1" applyFont="1" applyFill="1" applyAlignment="1">
      <alignment horizontal="centerContinuous" vertical="center"/>
      <protection/>
    </xf>
    <xf numFmtId="37" fontId="2" fillId="0" borderId="0" xfId="0" applyNumberFormat="1" applyFont="1" applyFill="1" applyAlignment="1">
      <alignment horizontal="center" vertical="center"/>
    </xf>
    <xf numFmtId="37" fontId="2" fillId="0" borderId="0" xfId="22" applyNumberFormat="1" applyFont="1" applyFill="1" applyBorder="1" applyAlignment="1">
      <alignment horizontal="center" vertical="center"/>
      <protection/>
    </xf>
    <xf numFmtId="185" fontId="2" fillId="0" borderId="0" xfId="15" applyNumberFormat="1" applyFont="1" applyFill="1" applyAlignment="1">
      <alignment horizontal="left" vertical="center"/>
    </xf>
    <xf numFmtId="185" fontId="2" fillId="0" borderId="0" xfId="15" applyNumberFormat="1" applyFont="1" applyFill="1" applyAlignment="1">
      <alignment vertical="center"/>
    </xf>
    <xf numFmtId="185" fontId="2" fillId="0" borderId="4" xfId="15" applyNumberFormat="1" applyFont="1" applyFill="1" applyBorder="1" applyAlignment="1">
      <alignment vertical="center"/>
    </xf>
    <xf numFmtId="185" fontId="2" fillId="0" borderId="0" xfId="15" applyNumberFormat="1" applyFont="1" applyFill="1" applyBorder="1" applyAlignment="1">
      <alignment vertical="center"/>
    </xf>
    <xf numFmtId="185" fontId="2" fillId="0" borderId="2" xfId="15" applyNumberFormat="1" applyFont="1" applyFill="1" applyBorder="1" applyAlignment="1">
      <alignment vertical="center"/>
    </xf>
    <xf numFmtId="185" fontId="2" fillId="0" borderId="3" xfId="15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 wrapText="1"/>
    </xf>
    <xf numFmtId="171" fontId="2" fillId="0" borderId="0" xfId="15" applyFont="1" applyFill="1" applyAlignment="1">
      <alignment vertical="center"/>
    </xf>
    <xf numFmtId="37" fontId="2" fillId="0" borderId="0" xfId="21" applyNumberFormat="1" applyFont="1" applyFill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37" fontId="7" fillId="0" borderId="0" xfId="22" applyNumberFormat="1" applyFont="1" applyFill="1" applyAlignment="1">
      <alignment vertical="center"/>
      <protection/>
    </xf>
    <xf numFmtId="0" fontId="2" fillId="0" borderId="0" xfId="0" applyFont="1" applyFill="1" applyAlignment="1">
      <alignment/>
    </xf>
    <xf numFmtId="185" fontId="2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185" fontId="2" fillId="0" borderId="5" xfId="15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/>
    </xf>
    <xf numFmtId="185" fontId="1" fillId="0" borderId="0" xfId="15" applyNumberFormat="1" applyFont="1" applyFill="1" applyBorder="1" applyAlignment="1">
      <alignment/>
    </xf>
    <xf numFmtId="9" fontId="2" fillId="0" borderId="0" xfId="23" applyFont="1" applyFill="1" applyBorder="1" applyAlignment="1">
      <alignment/>
    </xf>
    <xf numFmtId="185" fontId="11" fillId="0" borderId="0" xfId="15" applyNumberFormat="1" applyFont="1" applyFill="1" applyBorder="1" applyAlignment="1">
      <alignment vertical="center"/>
    </xf>
    <xf numFmtId="37" fontId="1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69" fontId="2" fillId="0" borderId="0" xfId="15" applyNumberFormat="1" applyFont="1" applyFill="1" applyAlignment="1">
      <alignment/>
    </xf>
    <xf numFmtId="169" fontId="2" fillId="0" borderId="2" xfId="15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69" fontId="2" fillId="0" borderId="0" xfId="15" applyNumberFormat="1" applyFont="1" applyFill="1" applyBorder="1" applyAlignment="1">
      <alignment/>
    </xf>
    <xf numFmtId="169" fontId="2" fillId="0" borderId="4" xfId="0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69" fontId="2" fillId="0" borderId="1" xfId="15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69" fontId="1" fillId="0" borderId="0" xfId="21" applyNumberFormat="1" applyFont="1" applyFill="1" applyBorder="1" applyAlignment="1">
      <alignment horizontal="center" vertical="center"/>
      <protection/>
    </xf>
    <xf numFmtId="169" fontId="2" fillId="0" borderId="0" xfId="21" applyNumberFormat="1" applyFont="1" applyFill="1" applyBorder="1" applyAlignment="1">
      <alignment horizontal="center" vertical="center"/>
      <protection/>
    </xf>
    <xf numFmtId="169" fontId="2" fillId="0" borderId="0" xfId="21" applyNumberFormat="1" applyFont="1" applyFill="1" applyAlignment="1">
      <alignment vertical="center"/>
      <protection/>
    </xf>
    <xf numFmtId="186" fontId="1" fillId="0" borderId="0" xfId="22" applyNumberFormat="1" applyFont="1" applyFill="1" applyAlignment="1">
      <alignment horizontal="centerContinuous" vertical="center"/>
      <protection/>
    </xf>
    <xf numFmtId="169" fontId="2" fillId="0" borderId="0" xfId="15" applyNumberFormat="1" applyFont="1" applyFill="1" applyBorder="1" applyAlignment="1">
      <alignment vertical="center"/>
    </xf>
    <xf numFmtId="169" fontId="2" fillId="0" borderId="0" xfId="15" applyNumberFormat="1" applyFont="1" applyFill="1" applyAlignment="1">
      <alignment vertical="center"/>
    </xf>
    <xf numFmtId="169" fontId="2" fillId="0" borderId="2" xfId="15" applyNumberFormat="1" applyFont="1" applyFill="1" applyBorder="1" applyAlignment="1">
      <alignment vertical="center"/>
    </xf>
    <xf numFmtId="169" fontId="2" fillId="0" borderId="4" xfId="15" applyNumberFormat="1" applyFont="1" applyFill="1" applyBorder="1" applyAlignment="1">
      <alignment vertical="center"/>
    </xf>
    <xf numFmtId="169" fontId="2" fillId="0" borderId="0" xfId="15" applyNumberFormat="1" applyFont="1" applyFill="1" applyAlignment="1">
      <alignment horizontal="left" vertical="center"/>
    </xf>
    <xf numFmtId="169" fontId="2" fillId="0" borderId="3" xfId="15" applyNumberFormat="1" applyFont="1" applyFill="1" applyBorder="1" applyAlignment="1">
      <alignment vertical="center"/>
    </xf>
    <xf numFmtId="0" fontId="0" fillId="0" borderId="0" xfId="0" applyAlignment="1">
      <alignment horizontal="justify" wrapText="1"/>
    </xf>
    <xf numFmtId="17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01" fontId="2" fillId="0" borderId="0" xfId="0" applyNumberFormat="1" applyFont="1" applyFill="1" applyBorder="1" applyAlignment="1">
      <alignment/>
    </xf>
    <xf numFmtId="201" fontId="2" fillId="0" borderId="0" xfId="0" applyNumberFormat="1" applyFont="1" applyFill="1" applyBorder="1" applyAlignment="1">
      <alignment horizontal="right"/>
    </xf>
    <xf numFmtId="185" fontId="2" fillId="0" borderId="0" xfId="22" applyNumberFormat="1" applyFont="1" applyFill="1" applyAlignment="1">
      <alignment vertical="center"/>
      <protection/>
    </xf>
    <xf numFmtId="185" fontId="2" fillId="0" borderId="6" xfId="15" applyNumberFormat="1" applyFont="1" applyFill="1" applyBorder="1" applyAlignment="1">
      <alignment vertical="center"/>
    </xf>
    <xf numFmtId="185" fontId="2" fillId="0" borderId="7" xfId="15" applyNumberFormat="1" applyFont="1" applyFill="1" applyBorder="1" applyAlignment="1">
      <alignment vertical="center"/>
    </xf>
    <xf numFmtId="185" fontId="2" fillId="0" borderId="8" xfId="15" applyNumberFormat="1" applyFont="1" applyFill="1" applyBorder="1" applyAlignment="1">
      <alignment vertical="center"/>
    </xf>
    <xf numFmtId="185" fontId="2" fillId="0" borderId="9" xfId="15" applyNumberFormat="1" applyFont="1" applyFill="1" applyBorder="1" applyAlignment="1">
      <alignment vertical="center"/>
    </xf>
    <xf numFmtId="185" fontId="2" fillId="0" borderId="10" xfId="15" applyNumberFormat="1" applyFont="1" applyFill="1" applyBorder="1" applyAlignment="1">
      <alignment vertical="center"/>
    </xf>
    <xf numFmtId="185" fontId="2" fillId="0" borderId="11" xfId="15" applyNumberFormat="1" applyFont="1" applyFill="1" applyBorder="1" applyAlignment="1">
      <alignment vertical="center"/>
    </xf>
    <xf numFmtId="169" fontId="1" fillId="0" borderId="6" xfId="21" applyNumberFormat="1" applyFont="1" applyFill="1" applyBorder="1" applyAlignment="1">
      <alignment horizontal="center" vertical="center"/>
      <protection/>
    </xf>
    <xf numFmtId="169" fontId="1" fillId="0" borderId="5" xfId="21" applyNumberFormat="1" applyFont="1" applyFill="1" applyBorder="1" applyAlignment="1">
      <alignment horizontal="center" vertical="center"/>
      <protection/>
    </xf>
    <xf numFmtId="169" fontId="1" fillId="0" borderId="7" xfId="21" applyNumberFormat="1" applyFont="1" applyFill="1" applyBorder="1" applyAlignment="1">
      <alignment horizontal="center" vertical="center"/>
      <protection/>
    </xf>
    <xf numFmtId="169" fontId="1" fillId="0" borderId="8" xfId="21" applyNumberFormat="1" applyFont="1" applyFill="1" applyBorder="1" applyAlignment="1">
      <alignment horizontal="center" vertical="center"/>
      <protection/>
    </xf>
    <xf numFmtId="169" fontId="1" fillId="0" borderId="9" xfId="21" applyNumberFormat="1" applyFont="1" applyFill="1" applyBorder="1" applyAlignment="1">
      <alignment horizontal="center" vertical="center"/>
      <protection/>
    </xf>
    <xf numFmtId="169" fontId="1" fillId="0" borderId="10" xfId="21" applyNumberFormat="1" applyFont="1" applyFill="1" applyBorder="1" applyAlignment="1">
      <alignment horizontal="center" vertical="center"/>
      <protection/>
    </xf>
    <xf numFmtId="169" fontId="1" fillId="0" borderId="2" xfId="21" applyNumberFormat="1" applyFont="1" applyFill="1" applyBorder="1" applyAlignment="1">
      <alignment horizontal="center" vertical="center"/>
      <protection/>
    </xf>
    <xf numFmtId="169" fontId="1" fillId="0" borderId="11" xfId="21" applyNumberFormat="1" applyFont="1" applyFill="1" applyBorder="1" applyAlignment="1">
      <alignment horizontal="center" vertical="center"/>
      <protection/>
    </xf>
    <xf numFmtId="0" fontId="4" fillId="0" borderId="0" xfId="22" applyFont="1" applyFill="1" applyAlignment="1">
      <alignment vertical="center"/>
      <protection/>
    </xf>
    <xf numFmtId="201" fontId="2" fillId="0" borderId="0" xfId="0" applyNumberFormat="1" applyFont="1" applyFill="1" applyBorder="1" applyAlignment="1">
      <alignment/>
    </xf>
    <xf numFmtId="201" fontId="2" fillId="0" borderId="12" xfId="0" applyNumberFormat="1" applyFont="1" applyFill="1" applyBorder="1" applyAlignment="1">
      <alignment/>
    </xf>
    <xf numFmtId="201" fontId="2" fillId="0" borderId="12" xfId="0" applyNumberFormat="1" applyFont="1" applyFill="1" applyBorder="1" applyAlignment="1">
      <alignment horizontal="right"/>
    </xf>
    <xf numFmtId="37" fontId="2" fillId="0" borderId="0" xfId="21" applyFont="1" applyFill="1" applyAlignment="1" quotePrefix="1">
      <alignment vertical="center"/>
      <protection/>
    </xf>
    <xf numFmtId="201" fontId="1" fillId="0" borderId="12" xfId="0" applyNumberFormat="1" applyFont="1" applyFill="1" applyBorder="1" applyAlignment="1">
      <alignment/>
    </xf>
    <xf numFmtId="169" fontId="2" fillId="0" borderId="6" xfId="21" applyNumberFormat="1" applyFont="1" applyFill="1" applyBorder="1" applyAlignment="1">
      <alignment horizontal="center" vertical="center"/>
      <protection/>
    </xf>
    <xf numFmtId="169" fontId="2" fillId="0" borderId="5" xfId="21" applyNumberFormat="1" applyFont="1" applyFill="1" applyBorder="1" applyAlignment="1">
      <alignment horizontal="center" vertical="center"/>
      <protection/>
    </xf>
    <xf numFmtId="169" fontId="2" fillId="0" borderId="7" xfId="21" applyNumberFormat="1" applyFont="1" applyFill="1" applyBorder="1" applyAlignment="1">
      <alignment horizontal="center" vertical="center"/>
      <protection/>
    </xf>
    <xf numFmtId="169" fontId="2" fillId="0" borderId="8" xfId="21" applyNumberFormat="1" applyFont="1" applyFill="1" applyBorder="1" applyAlignment="1">
      <alignment horizontal="center" vertical="center"/>
      <protection/>
    </xf>
    <xf numFmtId="169" fontId="2" fillId="0" borderId="9" xfId="21" applyNumberFormat="1" applyFont="1" applyFill="1" applyBorder="1" applyAlignment="1">
      <alignment horizontal="center" vertical="center"/>
      <protection/>
    </xf>
    <xf numFmtId="169" fontId="2" fillId="0" borderId="10" xfId="21" applyNumberFormat="1" applyFont="1" applyFill="1" applyBorder="1" applyAlignment="1">
      <alignment horizontal="center" vertical="center"/>
      <protection/>
    </xf>
    <xf numFmtId="169" fontId="2" fillId="0" borderId="2" xfId="21" applyNumberFormat="1" applyFont="1" applyFill="1" applyBorder="1" applyAlignment="1">
      <alignment horizontal="center" vertical="center"/>
      <protection/>
    </xf>
    <xf numFmtId="169" fontId="2" fillId="0" borderId="11" xfId="21" applyNumberFormat="1" applyFont="1" applyFill="1" applyBorder="1" applyAlignment="1">
      <alignment horizontal="center" vertical="center"/>
      <protection/>
    </xf>
    <xf numFmtId="37" fontId="1" fillId="0" borderId="0" xfId="22" applyNumberFormat="1" applyFont="1" applyFill="1" applyAlignment="1">
      <alignment vertical="center"/>
      <protection/>
    </xf>
    <xf numFmtId="169" fontId="2" fillId="0" borderId="3" xfId="21" applyNumberFormat="1" applyFont="1" applyFill="1" applyBorder="1" applyAlignment="1">
      <alignment horizontal="center" vertical="center"/>
      <protection/>
    </xf>
    <xf numFmtId="169" fontId="1" fillId="0" borderId="3" xfId="21" applyNumberFormat="1" applyFont="1" applyFill="1" applyBorder="1" applyAlignment="1">
      <alignment horizontal="center" vertical="center"/>
      <protection/>
    </xf>
    <xf numFmtId="37" fontId="4" fillId="0" borderId="0" xfId="21" applyFont="1" applyFill="1" applyAlignment="1">
      <alignment vertical="center"/>
      <protection/>
    </xf>
    <xf numFmtId="37" fontId="2" fillId="0" borderId="0" xfId="21" applyFont="1" applyFill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2" fillId="0" borderId="0" xfId="21" applyNumberFormat="1" applyFont="1" applyFill="1" applyAlignment="1">
      <alignment vertical="justify" wrapText="1"/>
      <protection/>
    </xf>
    <xf numFmtId="0" fontId="0" fillId="0" borderId="0" xfId="0" applyNumberFormat="1" applyAlignment="1">
      <alignment vertical="justify" wrapText="1"/>
    </xf>
    <xf numFmtId="39" fontId="2" fillId="0" borderId="12" xfId="0" applyNumberFormat="1" applyFont="1" applyFill="1" applyBorder="1" applyAlignment="1">
      <alignment/>
    </xf>
    <xf numFmtId="169" fontId="1" fillId="0" borderId="0" xfId="0" applyNumberFormat="1" applyFont="1" applyFill="1" applyAlignment="1">
      <alignment horizontal="right"/>
    </xf>
    <xf numFmtId="169" fontId="1" fillId="0" borderId="0" xfId="15" applyNumberFormat="1" applyFont="1" applyFill="1" applyBorder="1" applyAlignment="1">
      <alignment horizontal="right"/>
    </xf>
    <xf numFmtId="169" fontId="1" fillId="0" borderId="0" xfId="0" applyNumberFormat="1" applyFont="1" applyFill="1" applyAlignment="1">
      <alignment/>
    </xf>
    <xf numFmtId="37" fontId="1" fillId="0" borderId="2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/>
    </xf>
    <xf numFmtId="14" fontId="1" fillId="0" borderId="2" xfId="0" applyNumberFormat="1" applyFont="1" applyFill="1" applyBorder="1" applyAlignment="1" quotePrefix="1">
      <alignment horizontal="center" wrapText="1"/>
    </xf>
    <xf numFmtId="14" fontId="2" fillId="0" borderId="2" xfId="0" applyNumberFormat="1" applyFont="1" applyFill="1" applyBorder="1" applyAlignment="1" quotePrefix="1">
      <alignment horizontal="center" wrapText="1"/>
    </xf>
    <xf numFmtId="169" fontId="1" fillId="0" borderId="0" xfId="15" applyNumberFormat="1" applyFont="1" applyFill="1" applyBorder="1" applyAlignment="1">
      <alignment/>
    </xf>
    <xf numFmtId="169" fontId="1" fillId="0" borderId="4" xfId="15" applyNumberFormat="1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169" fontId="1" fillId="0" borderId="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37" fontId="5" fillId="0" borderId="0" xfId="21" applyFont="1" applyFill="1" applyAlignment="1" quotePrefix="1">
      <alignment vertical="center"/>
      <protection/>
    </xf>
    <xf numFmtId="37" fontId="1" fillId="0" borderId="2" xfId="0" applyNumberFormat="1" applyFont="1" applyFill="1" applyBorder="1" applyAlignment="1" quotePrefix="1">
      <alignment horizontal="center" vertical="center"/>
    </xf>
    <xf numFmtId="37" fontId="2" fillId="0" borderId="2" xfId="0" applyNumberFormat="1" applyFont="1" applyFill="1" applyBorder="1" applyAlignment="1" quotePrefix="1">
      <alignment horizontal="center" vertical="center"/>
    </xf>
    <xf numFmtId="185" fontId="1" fillId="0" borderId="2" xfId="15" applyNumberFormat="1" applyFont="1" applyFill="1" applyBorder="1" applyAlignment="1">
      <alignment vertical="center"/>
    </xf>
    <xf numFmtId="185" fontId="1" fillId="0" borderId="4" xfId="15" applyNumberFormat="1" applyFont="1" applyFill="1" applyBorder="1" applyAlignment="1">
      <alignment vertical="center"/>
    </xf>
    <xf numFmtId="185" fontId="1" fillId="0" borderId="0" xfId="15" applyNumberFormat="1" applyFont="1" applyFill="1" applyBorder="1" applyAlignment="1">
      <alignment horizontal="left" vertical="center"/>
    </xf>
    <xf numFmtId="185" fontId="1" fillId="0" borderId="3" xfId="15" applyNumberFormat="1" applyFont="1" applyFill="1" applyBorder="1" applyAlignment="1">
      <alignment vertical="center"/>
    </xf>
    <xf numFmtId="0" fontId="2" fillId="0" borderId="0" xfId="0" applyFont="1" applyFill="1" applyAlignment="1" quotePrefix="1">
      <alignment horizontal="justify"/>
    </xf>
    <xf numFmtId="0" fontId="2" fillId="0" borderId="0" xfId="0" applyFont="1" applyFill="1" applyAlignment="1">
      <alignment horizontal="justify"/>
    </xf>
    <xf numFmtId="37" fontId="1" fillId="0" borderId="0" xfId="21" applyFont="1" applyFill="1" applyBorder="1" applyAlignment="1">
      <alignment horizontal="center" vertical="center"/>
      <protection/>
    </xf>
    <xf numFmtId="37" fontId="1" fillId="0" borderId="2" xfId="2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4"/>
  <sheetViews>
    <sheetView view="pageBreakPreview" zoomScaleSheetLayoutView="100" workbookViewId="0" topLeftCell="A28">
      <selection activeCell="C43" sqref="C43"/>
    </sheetView>
  </sheetViews>
  <sheetFormatPr defaultColWidth="9.140625" defaultRowHeight="15" customHeight="1"/>
  <cols>
    <col min="1" max="1" width="3.421875" style="2" customWidth="1"/>
    <col min="2" max="2" width="30.140625" style="2" customWidth="1"/>
    <col min="3" max="3" width="11.7109375" style="2" customWidth="1"/>
    <col min="4" max="4" width="11.8515625" style="3" customWidth="1"/>
    <col min="5" max="5" width="12.57421875" style="3" customWidth="1"/>
    <col min="6" max="7" width="12.00390625" style="3" customWidth="1"/>
    <col min="8" max="8" width="9.140625" style="2" customWidth="1"/>
    <col min="9" max="9" width="16.140625" style="2" bestFit="1" customWidth="1"/>
    <col min="10" max="16384" width="9.140625" style="2" customWidth="1"/>
  </cols>
  <sheetData>
    <row r="5" ht="15" customHeight="1">
      <c r="A5" s="1" t="s">
        <v>32</v>
      </c>
    </row>
    <row r="6" ht="15" customHeight="1">
      <c r="A6" s="1"/>
    </row>
    <row r="7" ht="15" customHeight="1">
      <c r="A7" s="1" t="s">
        <v>116</v>
      </c>
    </row>
    <row r="8" ht="15" customHeight="1">
      <c r="A8" s="1" t="s">
        <v>72</v>
      </c>
    </row>
    <row r="9" ht="15" customHeight="1">
      <c r="A9" s="1"/>
    </row>
    <row r="10" spans="4:7" s="8" customFormat="1" ht="15" customHeight="1">
      <c r="D10" s="27" t="s">
        <v>11</v>
      </c>
      <c r="E10" s="7" t="s">
        <v>13</v>
      </c>
      <c r="F10" s="27" t="s">
        <v>14</v>
      </c>
      <c r="G10" s="7" t="s">
        <v>15</v>
      </c>
    </row>
    <row r="11" spans="4:7" s="8" customFormat="1" ht="15" customHeight="1">
      <c r="D11" s="27" t="s">
        <v>12</v>
      </c>
      <c r="E11" s="7" t="s">
        <v>12</v>
      </c>
      <c r="F11" s="27" t="s">
        <v>29</v>
      </c>
      <c r="G11" s="7" t="s">
        <v>29</v>
      </c>
    </row>
    <row r="12" spans="4:7" s="8" customFormat="1" ht="15" customHeight="1">
      <c r="D12" s="27" t="s">
        <v>9</v>
      </c>
      <c r="E12" s="7" t="s">
        <v>9</v>
      </c>
      <c r="F12" s="27" t="s">
        <v>9</v>
      </c>
      <c r="G12" s="7" t="s">
        <v>9</v>
      </c>
    </row>
    <row r="13" spans="4:7" s="8" customFormat="1" ht="15" customHeight="1">
      <c r="D13" s="31" t="s">
        <v>114</v>
      </c>
      <c r="E13" s="25" t="s">
        <v>115</v>
      </c>
      <c r="F13" s="31" t="s">
        <v>114</v>
      </c>
      <c r="G13" s="25" t="s">
        <v>115</v>
      </c>
    </row>
    <row r="14" spans="4:9" ht="15" customHeight="1">
      <c r="D14" s="26" t="s">
        <v>1</v>
      </c>
      <c r="E14" s="6" t="s">
        <v>1</v>
      </c>
      <c r="F14" s="26" t="s">
        <v>1</v>
      </c>
      <c r="G14" s="6" t="s">
        <v>1</v>
      </c>
      <c r="I14" s="21"/>
    </row>
    <row r="15" spans="4:9" ht="15" customHeight="1">
      <c r="D15" s="26"/>
      <c r="E15" s="26"/>
      <c r="F15" s="26"/>
      <c r="G15" s="26"/>
      <c r="I15" s="21"/>
    </row>
    <row r="16" spans="1:10" ht="15" customHeight="1">
      <c r="A16" s="2" t="s">
        <v>21</v>
      </c>
      <c r="D16" s="147">
        <f>-11336+F16</f>
        <v>23831</v>
      </c>
      <c r="E16" s="19">
        <v>5828</v>
      </c>
      <c r="F16" s="147">
        <v>35167</v>
      </c>
      <c r="G16" s="19">
        <v>14657</v>
      </c>
      <c r="I16" s="20"/>
      <c r="J16" s="75"/>
    </row>
    <row r="17" spans="4:10" ht="15" customHeight="1">
      <c r="D17" s="147"/>
      <c r="E17" s="4"/>
      <c r="F17" s="147"/>
      <c r="G17" s="4"/>
      <c r="I17" s="20"/>
      <c r="J17" s="75"/>
    </row>
    <row r="18" spans="1:10" ht="15" customHeight="1">
      <c r="A18" s="2" t="s">
        <v>6</v>
      </c>
      <c r="D18" s="148">
        <f>1265+F18</f>
        <v>-1449</v>
      </c>
      <c r="E18" s="19">
        <v>-333</v>
      </c>
      <c r="F18" s="148">
        <f>-2714</f>
        <v>-2714</v>
      </c>
      <c r="G18" s="19">
        <f>-1130</f>
        <v>-1130</v>
      </c>
      <c r="I18" s="19"/>
      <c r="J18" s="32"/>
    </row>
    <row r="19" spans="4:10" ht="15" customHeight="1">
      <c r="D19" s="148"/>
      <c r="E19" s="19"/>
      <c r="F19" s="148"/>
      <c r="G19" s="19"/>
      <c r="I19" s="19"/>
      <c r="J19" s="32"/>
    </row>
    <row r="20" spans="1:10" ht="15" customHeight="1">
      <c r="A20" s="2" t="s">
        <v>134</v>
      </c>
      <c r="D20" s="148">
        <f>-2+F20</f>
        <v>21</v>
      </c>
      <c r="E20" s="19">
        <v>0</v>
      </c>
      <c r="F20" s="148">
        <v>23</v>
      </c>
      <c r="G20" s="19">
        <v>20</v>
      </c>
      <c r="I20" s="19"/>
      <c r="J20" s="32"/>
    </row>
    <row r="21" spans="4:10" ht="15" customHeight="1">
      <c r="D21" s="149"/>
      <c r="E21" s="53"/>
      <c r="F21" s="149"/>
      <c r="G21" s="53"/>
      <c r="I21" s="5"/>
      <c r="J21" s="36"/>
    </row>
    <row r="22" spans="1:10" ht="15" customHeight="1">
      <c r="A22" s="2" t="s">
        <v>98</v>
      </c>
      <c r="D22" s="149">
        <f>-7452+F22</f>
        <v>5395</v>
      </c>
      <c r="E22" s="53">
        <v>0</v>
      </c>
      <c r="F22" s="149">
        <v>12847</v>
      </c>
      <c r="G22" s="53">
        <v>0</v>
      </c>
      <c r="I22" s="5"/>
      <c r="J22" s="36"/>
    </row>
    <row r="23" spans="4:10" ht="15" customHeight="1">
      <c r="D23" s="149"/>
      <c r="E23" s="53"/>
      <c r="F23" s="149"/>
      <c r="G23" s="53"/>
      <c r="I23" s="5"/>
      <c r="J23" s="36"/>
    </row>
    <row r="24" spans="1:10" ht="15" customHeight="1">
      <c r="A24" s="2" t="s">
        <v>132</v>
      </c>
      <c r="D24" s="148">
        <f>+F24</f>
        <v>2475</v>
      </c>
      <c r="E24" s="53">
        <v>0</v>
      </c>
      <c r="F24" s="149">
        <v>2475</v>
      </c>
      <c r="G24" s="53">
        <v>0</v>
      </c>
      <c r="I24" s="5"/>
      <c r="J24" s="36"/>
    </row>
    <row r="25" spans="1:10" ht="15" customHeight="1">
      <c r="A25" s="2" t="s">
        <v>131</v>
      </c>
      <c r="D25" s="149"/>
      <c r="E25" s="53"/>
      <c r="F25" s="149"/>
      <c r="G25" s="53"/>
      <c r="I25" s="5"/>
      <c r="J25" s="36"/>
    </row>
    <row r="26" spans="4:10" ht="15" customHeight="1">
      <c r="D26" s="150"/>
      <c r="E26" s="54"/>
      <c r="F26" s="150"/>
      <c r="G26" s="54"/>
      <c r="I26" s="5"/>
      <c r="J26" s="36"/>
    </row>
    <row r="27" spans="1:10" ht="15" customHeight="1">
      <c r="A27" s="1" t="s">
        <v>30</v>
      </c>
      <c r="D27" s="33">
        <f>SUM(D16:D26)</f>
        <v>30273</v>
      </c>
      <c r="E27" s="53">
        <f>SUM(E16:E26)</f>
        <v>5495</v>
      </c>
      <c r="F27" s="33">
        <f>SUM(F16:F26)</f>
        <v>47798</v>
      </c>
      <c r="G27" s="53">
        <f>SUM(G16:G26)</f>
        <v>13547</v>
      </c>
      <c r="I27" s="5"/>
      <c r="J27" s="36"/>
    </row>
    <row r="28" spans="4:10" ht="15" customHeight="1">
      <c r="D28" s="33"/>
      <c r="E28" s="53"/>
      <c r="F28" s="33"/>
      <c r="G28" s="53"/>
      <c r="I28" s="5"/>
      <c r="J28" s="36"/>
    </row>
    <row r="29" spans="1:10" ht="15" customHeight="1">
      <c r="A29" s="2" t="s">
        <v>52</v>
      </c>
      <c r="D29" s="76">
        <f>3166+F29</f>
        <v>-5292</v>
      </c>
      <c r="E29" s="19">
        <f>-1006</f>
        <v>-1006</v>
      </c>
      <c r="F29" s="76">
        <f>-8458</f>
        <v>-8458</v>
      </c>
      <c r="G29" s="19">
        <f>-2396</f>
        <v>-2396</v>
      </c>
      <c r="I29" s="77"/>
      <c r="J29" s="76"/>
    </row>
    <row r="30" spans="4:10" ht="15" customHeight="1">
      <c r="D30" s="150"/>
      <c r="E30" s="54"/>
      <c r="F30" s="150"/>
      <c r="G30" s="54"/>
      <c r="I30" s="21"/>
      <c r="J30" s="36"/>
    </row>
    <row r="31" spans="1:10" ht="15" customHeight="1" thickBot="1">
      <c r="A31" s="1" t="s">
        <v>103</v>
      </c>
      <c r="D31" s="151">
        <f>D27+D29</f>
        <v>24981</v>
      </c>
      <c r="E31" s="55">
        <f>E27+E29</f>
        <v>4489</v>
      </c>
      <c r="F31" s="151">
        <f>F27+F29</f>
        <v>39340</v>
      </c>
      <c r="G31" s="55">
        <f>G27+G29</f>
        <v>11151</v>
      </c>
      <c r="I31" s="5"/>
      <c r="J31" s="36"/>
    </row>
    <row r="32" spans="4:10" ht="15" customHeight="1" thickTop="1">
      <c r="D32" s="79"/>
      <c r="E32" s="53"/>
      <c r="F32" s="79"/>
      <c r="G32" s="53"/>
      <c r="I32" s="5"/>
      <c r="J32" s="36"/>
    </row>
    <row r="33" spans="4:10" ht="15" customHeight="1">
      <c r="D33" s="33"/>
      <c r="E33" s="53"/>
      <c r="F33" s="33"/>
      <c r="G33" s="53"/>
      <c r="I33" s="5"/>
      <c r="J33" s="36"/>
    </row>
    <row r="34" spans="1:10" ht="15" customHeight="1" thickBot="1">
      <c r="A34" s="2" t="s">
        <v>104</v>
      </c>
      <c r="D34" s="38">
        <f>D31</f>
        <v>24981</v>
      </c>
      <c r="E34" s="23">
        <f>E31</f>
        <v>4489</v>
      </c>
      <c r="F34" s="38">
        <f>F31</f>
        <v>39340</v>
      </c>
      <c r="G34" s="23">
        <f>G31</f>
        <v>11151</v>
      </c>
      <c r="I34" s="5"/>
      <c r="J34" s="36"/>
    </row>
    <row r="35" spans="4:10" ht="15" customHeight="1" thickTop="1">
      <c r="D35" s="33"/>
      <c r="E35" s="53"/>
      <c r="F35" s="33"/>
      <c r="G35" s="53"/>
      <c r="I35" s="5"/>
      <c r="J35" s="36"/>
    </row>
    <row r="36" spans="4:10" ht="15" customHeight="1">
      <c r="D36" s="33"/>
      <c r="E36" s="53"/>
      <c r="F36" s="33"/>
      <c r="G36" s="53"/>
      <c r="I36" s="5"/>
      <c r="J36" s="36"/>
    </row>
    <row r="37" spans="1:10" ht="15" customHeight="1">
      <c r="A37" s="1" t="s">
        <v>71</v>
      </c>
      <c r="B37" s="1"/>
      <c r="D37" s="26"/>
      <c r="E37" s="6"/>
      <c r="F37" s="26"/>
      <c r="G37" s="6"/>
      <c r="I37" s="21"/>
      <c r="J37" s="21"/>
    </row>
    <row r="38" spans="1:10" ht="15" customHeight="1">
      <c r="A38" s="1" t="s">
        <v>96</v>
      </c>
      <c r="B38" s="1"/>
      <c r="D38" s="26"/>
      <c r="E38" s="6"/>
      <c r="F38" s="26"/>
      <c r="G38" s="6"/>
      <c r="I38" s="21"/>
      <c r="J38" s="21"/>
    </row>
    <row r="39" spans="2:10" ht="15" customHeight="1" thickBot="1">
      <c r="B39" s="2" t="s">
        <v>4</v>
      </c>
      <c r="D39" s="152">
        <f>D31/150000*100</f>
        <v>16.654</v>
      </c>
      <c r="E39" s="146">
        <f>E31/150000*100</f>
        <v>2.9926666666666666</v>
      </c>
      <c r="F39" s="152">
        <f>F31/150000*100</f>
        <v>26.226666666666667</v>
      </c>
      <c r="G39" s="146">
        <f>G31/150000*100</f>
        <v>7.434</v>
      </c>
      <c r="H39" s="105"/>
      <c r="I39" s="22"/>
      <c r="J39" s="21"/>
    </row>
    <row r="45" spans="1:3" ht="15" customHeight="1">
      <c r="A45" s="3"/>
      <c r="B45" s="3"/>
      <c r="C45" s="3"/>
    </row>
    <row r="46" spans="1:3" ht="15" customHeight="1">
      <c r="A46" s="3"/>
      <c r="B46" s="3"/>
      <c r="C46" s="3"/>
    </row>
    <row r="47" spans="1:7" ht="15" customHeight="1">
      <c r="A47" s="104"/>
      <c r="B47" s="104"/>
      <c r="C47" s="104"/>
      <c r="D47" s="104"/>
      <c r="E47" s="104"/>
      <c r="F47" s="104"/>
      <c r="G47" s="104"/>
    </row>
    <row r="48" spans="1:7" ht="15" customHeight="1">
      <c r="A48" s="104"/>
      <c r="B48" s="104"/>
      <c r="C48" s="104"/>
      <c r="D48" s="104"/>
      <c r="E48" s="104"/>
      <c r="F48" s="104"/>
      <c r="G48" s="104"/>
    </row>
    <row r="50" spans="1:7" ht="15.75">
      <c r="A50" s="168" t="s">
        <v>128</v>
      </c>
      <c r="B50" s="169"/>
      <c r="C50" s="169"/>
      <c r="D50" s="169"/>
      <c r="E50" s="169"/>
      <c r="F50" s="169"/>
      <c r="G50" s="169"/>
    </row>
    <row r="51" spans="1:7" ht="15.75">
      <c r="A51" s="169"/>
      <c r="B51" s="169"/>
      <c r="C51" s="169"/>
      <c r="D51" s="169"/>
      <c r="E51" s="169"/>
      <c r="F51" s="169"/>
      <c r="G51" s="169"/>
    </row>
    <row r="53" ht="15" customHeight="1">
      <c r="A53" s="71"/>
    </row>
    <row r="54" ht="15" customHeight="1">
      <c r="A54" s="71"/>
    </row>
  </sheetData>
  <mergeCells count="1">
    <mergeCell ref="A50:G51"/>
  </mergeCells>
  <printOptions horizontalCentered="1"/>
  <pageMargins left="0.5" right="0.5" top="0.5" bottom="0.5" header="0.5" footer="0.7"/>
  <pageSetup horizontalDpi="600" verticalDpi="600" orientation="portrait" paperSize="9" r:id="rId1"/>
  <headerFooter alignWithMargins="0">
    <oddFooter>&amp;C
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39">
      <selection activeCell="C43" sqref="C43"/>
    </sheetView>
  </sheetViews>
  <sheetFormatPr defaultColWidth="9.140625" defaultRowHeight="15" customHeight="1"/>
  <cols>
    <col min="1" max="1" width="2.00390625" style="2" customWidth="1"/>
    <col min="2" max="2" width="13.8515625" style="2" customWidth="1"/>
    <col min="3" max="3" width="25.00390625" style="2" customWidth="1"/>
    <col min="4" max="5" width="12.7109375" style="2" customWidth="1"/>
    <col min="6" max="6" width="13.140625" style="2" customWidth="1"/>
    <col min="7" max="7" width="14.00390625" style="2" customWidth="1"/>
    <col min="8" max="8" width="9.140625" style="2" customWidth="1"/>
    <col min="9" max="9" width="11.7109375" style="2" customWidth="1"/>
    <col min="10" max="16384" width="9.140625" style="2" customWidth="1"/>
  </cols>
  <sheetData>
    <row r="1" ht="15" customHeight="1">
      <c r="A1" s="1" t="s">
        <v>32</v>
      </c>
    </row>
    <row r="2" spans="1:8" ht="15" customHeight="1">
      <c r="A2" s="1"/>
      <c r="H2" s="18"/>
    </row>
    <row r="3" ht="15" customHeight="1">
      <c r="A3" s="1" t="str">
        <f>'P&amp;L'!A7</f>
        <v>QUARTERLY REPORT FOR THE THIRD QUARTER ENDED 30 SEPTEMBER 2006</v>
      </c>
    </row>
    <row r="4" ht="15" customHeight="1">
      <c r="A4" s="1" t="s">
        <v>73</v>
      </c>
    </row>
    <row r="5" ht="15" customHeight="1">
      <c r="A5" s="1"/>
    </row>
    <row r="6" spans="1:7" ht="15" customHeight="1">
      <c r="A6" s="1"/>
      <c r="F6" s="6"/>
      <c r="G6" s="6" t="s">
        <v>44</v>
      </c>
    </row>
    <row r="7" spans="5:7" ht="15" customHeight="1">
      <c r="E7" s="34" t="s">
        <v>5</v>
      </c>
      <c r="F7" s="65" t="s">
        <v>5</v>
      </c>
      <c r="G7" s="65" t="s">
        <v>5</v>
      </c>
    </row>
    <row r="8" spans="5:7" ht="15" customHeight="1">
      <c r="E8" s="153" t="s">
        <v>114</v>
      </c>
      <c r="F8" s="154" t="s">
        <v>115</v>
      </c>
      <c r="G8" s="154" t="s">
        <v>45</v>
      </c>
    </row>
    <row r="9" spans="1:7" ht="15" customHeight="1">
      <c r="A9" s="1"/>
      <c r="E9" s="35" t="s">
        <v>1</v>
      </c>
      <c r="F9" s="66" t="s">
        <v>1</v>
      </c>
      <c r="G9" s="66" t="s">
        <v>1</v>
      </c>
    </row>
    <row r="10" spans="1:7" ht="15" customHeight="1">
      <c r="A10" s="1" t="s">
        <v>53</v>
      </c>
      <c r="E10" s="81"/>
      <c r="F10" s="82"/>
      <c r="G10" s="82"/>
    </row>
    <row r="11" spans="5:7" ht="15" customHeight="1">
      <c r="E11" s="81"/>
      <c r="F11" s="82"/>
      <c r="G11" s="82"/>
    </row>
    <row r="12" spans="1:7" ht="15" customHeight="1">
      <c r="A12" s="1" t="s">
        <v>54</v>
      </c>
      <c r="E12" s="81"/>
      <c r="F12" s="82"/>
      <c r="G12" s="82"/>
    </row>
    <row r="13" spans="2:7" ht="15" customHeight="1">
      <c r="B13" s="2" t="s">
        <v>31</v>
      </c>
      <c r="E13" s="155">
        <v>326</v>
      </c>
      <c r="F13" s="83">
        <v>356</v>
      </c>
      <c r="G13" s="83">
        <v>340</v>
      </c>
    </row>
    <row r="14" spans="2:7" ht="15" customHeight="1">
      <c r="B14" s="2" t="s">
        <v>46</v>
      </c>
      <c r="E14" s="155">
        <v>179825</v>
      </c>
      <c r="F14" s="83">
        <v>0</v>
      </c>
      <c r="G14" s="83">
        <v>143357</v>
      </c>
    </row>
    <row r="15" spans="2:7" ht="15" customHeight="1">
      <c r="B15" s="2" t="s">
        <v>48</v>
      </c>
      <c r="E15" s="155">
        <v>67393</v>
      </c>
      <c r="F15" s="84">
        <v>108140</v>
      </c>
      <c r="G15" s="84">
        <v>21510</v>
      </c>
    </row>
    <row r="16" spans="5:7" ht="15" customHeight="1">
      <c r="E16" s="156">
        <f>SUM(E13:E15)</f>
        <v>247544</v>
      </c>
      <c r="F16" s="85">
        <f>SUM(F13:F15)</f>
        <v>108496</v>
      </c>
      <c r="G16" s="85">
        <f>SUM(G13:G15)</f>
        <v>165207</v>
      </c>
    </row>
    <row r="17" spans="5:7" ht="15" customHeight="1">
      <c r="E17" s="157"/>
      <c r="F17" s="86"/>
      <c r="G17" s="86"/>
    </row>
    <row r="18" spans="1:7" ht="15" customHeight="1">
      <c r="A18" s="1" t="s">
        <v>23</v>
      </c>
      <c r="E18" s="157"/>
      <c r="F18" s="86"/>
      <c r="G18" s="86"/>
    </row>
    <row r="19" spans="2:8" ht="15" customHeight="1">
      <c r="B19" s="2" t="s">
        <v>24</v>
      </c>
      <c r="E19" s="157">
        <v>948</v>
      </c>
      <c r="F19" s="87">
        <v>271</v>
      </c>
      <c r="G19" s="87">
        <v>204</v>
      </c>
      <c r="H19" s="72"/>
    </row>
    <row r="20" spans="2:8" ht="15" customHeight="1">
      <c r="B20" s="2" t="s">
        <v>25</v>
      </c>
      <c r="D20" s="72"/>
      <c r="E20" s="157">
        <v>79184</v>
      </c>
      <c r="F20" s="87">
        <v>164451</v>
      </c>
      <c r="G20" s="87">
        <v>122304</v>
      </c>
      <c r="H20" s="72"/>
    </row>
    <row r="21" spans="1:7" ht="15" customHeight="1">
      <c r="A21" s="8"/>
      <c r="E21" s="158">
        <f>SUM(E19:E20)</f>
        <v>80132</v>
      </c>
      <c r="F21" s="88">
        <f>SUM(F19:F20)</f>
        <v>164722</v>
      </c>
      <c r="G21" s="89">
        <f>SUM(G19:G20)</f>
        <v>122508</v>
      </c>
    </row>
    <row r="22" spans="1:7" ht="15" customHeight="1">
      <c r="A22" s="8"/>
      <c r="E22" s="159"/>
      <c r="F22" s="81"/>
      <c r="G22" s="90"/>
    </row>
    <row r="23" spans="1:7" ht="15" customHeight="1" thickBot="1">
      <c r="A23" s="1" t="s">
        <v>55</v>
      </c>
      <c r="E23" s="160">
        <f>E16+E21</f>
        <v>327676</v>
      </c>
      <c r="F23" s="91">
        <f>F16+F21</f>
        <v>273218</v>
      </c>
      <c r="G23" s="92">
        <f>G16+G21</f>
        <v>287715</v>
      </c>
    </row>
    <row r="24" spans="1:7" ht="15" customHeight="1" thickTop="1">
      <c r="A24" s="1"/>
      <c r="E24" s="159"/>
      <c r="F24" s="81"/>
      <c r="G24" s="90"/>
    </row>
    <row r="25" spans="1:7" ht="15" customHeight="1">
      <c r="A25" s="8"/>
      <c r="E25" s="159"/>
      <c r="F25" s="93"/>
      <c r="G25" s="90"/>
    </row>
    <row r="26" spans="1:7" ht="15" customHeight="1">
      <c r="A26" s="1" t="s">
        <v>56</v>
      </c>
      <c r="E26" s="159"/>
      <c r="F26" s="93"/>
      <c r="G26" s="90"/>
    </row>
    <row r="27" spans="1:7" ht="15" customHeight="1">
      <c r="A27" s="8"/>
      <c r="E27" s="159"/>
      <c r="F27" s="93"/>
      <c r="G27" s="90"/>
    </row>
    <row r="28" spans="1:7" ht="15" customHeight="1">
      <c r="A28" s="80" t="s">
        <v>91</v>
      </c>
      <c r="E28" s="159"/>
      <c r="F28" s="81"/>
      <c r="G28" s="90"/>
    </row>
    <row r="29" spans="1:7" ht="15" customHeight="1">
      <c r="A29" s="8"/>
      <c r="B29" s="2" t="s">
        <v>28</v>
      </c>
      <c r="E29" s="159">
        <v>150000</v>
      </c>
      <c r="F29" s="81">
        <v>150000</v>
      </c>
      <c r="G29" s="90">
        <v>150000</v>
      </c>
    </row>
    <row r="30" spans="1:7" ht="15" customHeight="1">
      <c r="A30" s="8"/>
      <c r="B30" s="2" t="s">
        <v>0</v>
      </c>
      <c r="E30" s="159">
        <f>Equity!E46+Equity!F46+Equity!G46</f>
        <v>157215</v>
      </c>
      <c r="F30" s="81">
        <v>121432</v>
      </c>
      <c r="G30" s="90">
        <f>'Equity (2)'!E36+'Equity (2)'!F36+'Equity (2)'!G36</f>
        <v>136263</v>
      </c>
    </row>
    <row r="31" spans="1:7" ht="15" customHeight="1">
      <c r="A31" s="8"/>
      <c r="B31" s="1" t="s">
        <v>57</v>
      </c>
      <c r="E31" s="158">
        <f>SUM(E29:E30)</f>
        <v>307215</v>
      </c>
      <c r="F31" s="88">
        <f>SUM(F29:F30)</f>
        <v>271432</v>
      </c>
      <c r="G31" s="89">
        <f>SUM(G29:G30)</f>
        <v>286263</v>
      </c>
    </row>
    <row r="32" spans="1:7" ht="15" customHeight="1">
      <c r="A32" s="8"/>
      <c r="E32" s="159"/>
      <c r="F32" s="81"/>
      <c r="G32" s="90"/>
    </row>
    <row r="33" spans="1:7" ht="15" customHeight="1">
      <c r="A33" s="8"/>
      <c r="E33" s="159"/>
      <c r="F33" s="81"/>
      <c r="G33" s="90"/>
    </row>
    <row r="34" spans="1:7" ht="15" customHeight="1">
      <c r="A34" s="80" t="s">
        <v>26</v>
      </c>
      <c r="E34" s="159"/>
      <c r="F34" s="81"/>
      <c r="G34" s="81"/>
    </row>
    <row r="35" spans="1:9" ht="15" customHeight="1">
      <c r="A35" s="8"/>
      <c r="B35" s="2" t="s">
        <v>27</v>
      </c>
      <c r="E35" s="159">
        <v>1302</v>
      </c>
      <c r="F35" s="81">
        <v>432</v>
      </c>
      <c r="G35" s="90">
        <v>491</v>
      </c>
      <c r="H35" s="72"/>
      <c r="I35" s="3"/>
    </row>
    <row r="36" spans="1:9" ht="15" customHeight="1">
      <c r="A36" s="8"/>
      <c r="B36" s="2" t="s">
        <v>133</v>
      </c>
      <c r="E36" s="159">
        <v>11132</v>
      </c>
      <c r="F36" s="81">
        <v>0</v>
      </c>
      <c r="G36" s="90">
        <v>0</v>
      </c>
      <c r="H36" s="72"/>
      <c r="I36" s="3"/>
    </row>
    <row r="37" spans="1:9" ht="15" customHeight="1">
      <c r="A37" s="8"/>
      <c r="B37" s="2" t="s">
        <v>43</v>
      </c>
      <c r="E37" s="159">
        <v>8027</v>
      </c>
      <c r="F37" s="81">
        <v>1354</v>
      </c>
      <c r="G37" s="90">
        <v>961</v>
      </c>
      <c r="H37" s="72"/>
      <c r="I37" s="3"/>
    </row>
    <row r="38" spans="1:7" ht="15" customHeight="1">
      <c r="A38" s="80" t="s">
        <v>58</v>
      </c>
      <c r="D38" s="3"/>
      <c r="E38" s="158">
        <f>SUM(E35:E37)</f>
        <v>20461</v>
      </c>
      <c r="F38" s="88">
        <f>SUM(F35:F37)</f>
        <v>1786</v>
      </c>
      <c r="G38" s="89">
        <f>SUM(G35:G37)</f>
        <v>1452</v>
      </c>
    </row>
    <row r="39" spans="1:7" ht="15" customHeight="1">
      <c r="A39" s="8"/>
      <c r="E39" s="159"/>
      <c r="F39" s="82"/>
      <c r="G39" s="83"/>
    </row>
    <row r="40" spans="1:10" ht="16.5" thickBot="1">
      <c r="A40" s="80" t="s">
        <v>59</v>
      </c>
      <c r="E40" s="160">
        <f>E31+E38</f>
        <v>327676</v>
      </c>
      <c r="F40" s="91">
        <f>F31+F38</f>
        <v>273218</v>
      </c>
      <c r="G40" s="91">
        <f>G31+G38</f>
        <v>287715</v>
      </c>
      <c r="H40" s="82"/>
      <c r="I40" s="82"/>
      <c r="J40" s="82"/>
    </row>
    <row r="41" spans="1:7" ht="15" customHeight="1" thickTop="1">
      <c r="A41" s="8"/>
      <c r="E41" s="159"/>
      <c r="F41" s="82"/>
      <c r="G41" s="83"/>
    </row>
    <row r="42" spans="1:8" ht="15" customHeight="1" thickBot="1">
      <c r="A42" s="2" t="s">
        <v>50</v>
      </c>
      <c r="E42" s="129">
        <f>E31/E29</f>
        <v>2.0481</v>
      </c>
      <c r="F42" s="127" t="s">
        <v>121</v>
      </c>
      <c r="G42" s="126">
        <f>G31/G29</f>
        <v>1.90842</v>
      </c>
      <c r="H42" s="107"/>
    </row>
    <row r="43" spans="5:8" ht="15" customHeight="1">
      <c r="E43" s="107"/>
      <c r="F43" s="108"/>
      <c r="G43" s="107"/>
      <c r="H43" s="106"/>
    </row>
    <row r="44" spans="5:8" ht="15" customHeight="1">
      <c r="E44" s="107"/>
      <c r="F44" s="108"/>
      <c r="G44" s="107"/>
      <c r="H44" s="106"/>
    </row>
    <row r="45" spans="1:8" ht="15" customHeight="1">
      <c r="A45" s="2" t="s">
        <v>89</v>
      </c>
      <c r="B45" s="71" t="s">
        <v>90</v>
      </c>
      <c r="C45" s="71"/>
      <c r="D45" s="71"/>
      <c r="E45" s="125"/>
      <c r="F45" s="125"/>
      <c r="G45" s="125"/>
      <c r="H45" s="106"/>
    </row>
    <row r="46" spans="2:7" ht="15" customHeight="1">
      <c r="B46" s="2" t="s">
        <v>88</v>
      </c>
      <c r="E46" s="82"/>
      <c r="F46" s="82"/>
      <c r="G46" s="82"/>
    </row>
    <row r="47" spans="5:7" ht="15" customHeight="1">
      <c r="E47" s="82"/>
      <c r="F47" s="82"/>
      <c r="G47" s="82"/>
    </row>
    <row r="48" ht="13.5" customHeight="1"/>
    <row r="49" spans="1:7" ht="15.75">
      <c r="A49" s="169" t="str">
        <f>'P&amp;L'!$A$50</f>
        <v>(The notes set out on pages 6 to 10 form an integral part of and should be read in conjunction with this quarterly report).</v>
      </c>
      <c r="B49" s="169"/>
      <c r="C49" s="169"/>
      <c r="D49" s="169"/>
      <c r="E49" s="169"/>
      <c r="F49" s="169"/>
      <c r="G49" s="169"/>
    </row>
    <row r="50" spans="1:8" ht="15.75">
      <c r="A50" s="169"/>
      <c r="B50" s="169"/>
      <c r="C50" s="169"/>
      <c r="D50" s="169"/>
      <c r="E50" s="169"/>
      <c r="F50" s="169"/>
      <c r="G50" s="169"/>
      <c r="H50" s="51"/>
    </row>
    <row r="53" ht="15" customHeight="1">
      <c r="B53" s="1"/>
    </row>
    <row r="56" ht="15" customHeight="1">
      <c r="A56" s="71"/>
    </row>
    <row r="57" ht="15" customHeight="1">
      <c r="A57" s="71"/>
    </row>
  </sheetData>
  <mergeCells count="1">
    <mergeCell ref="A49:G50"/>
  </mergeCells>
  <printOptions horizontalCentered="1"/>
  <pageMargins left="0.5" right="0.5" top="0.5" bottom="0.46" header="0.5" footer="0.7"/>
  <pageSetup horizontalDpi="300" verticalDpi="300" orientation="portrait" paperSize="9" r:id="rId1"/>
  <headerFooter alignWithMargins="0">
    <oddFooter>&amp;C
&amp;"Times New Roman,Regular"&amp;12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workbookViewId="0" topLeftCell="A53">
      <selection activeCell="C43" sqref="C43"/>
    </sheetView>
  </sheetViews>
  <sheetFormatPr defaultColWidth="8.28125" defaultRowHeight="15" customHeight="1"/>
  <cols>
    <col min="1" max="1" width="8.8515625" style="40" customWidth="1"/>
    <col min="2" max="2" width="8.28125" style="40" customWidth="1"/>
    <col min="3" max="3" width="24.28125" style="40" customWidth="1"/>
    <col min="4" max="5" width="10.421875" style="40" customWidth="1"/>
    <col min="6" max="6" width="11.140625" style="40" customWidth="1"/>
    <col min="7" max="7" width="10.7109375" style="40" customWidth="1"/>
    <col min="8" max="8" width="11.00390625" style="40" customWidth="1"/>
    <col min="9" max="9" width="2.28125" style="40" customWidth="1"/>
    <col min="10" max="10" width="14.140625" style="40" customWidth="1"/>
    <col min="11" max="11" width="12.7109375" style="40" bestFit="1" customWidth="1"/>
    <col min="12" max="12" width="12.00390625" style="40" customWidth="1"/>
    <col min="13" max="13" width="8.28125" style="40" customWidth="1"/>
    <col min="14" max="14" width="12.7109375" style="40" customWidth="1"/>
    <col min="15" max="16384" width="8.28125" style="40" customWidth="1"/>
  </cols>
  <sheetData>
    <row r="1" spans="1:3" s="2" customFormat="1" ht="15" customHeight="1">
      <c r="A1" s="1" t="str">
        <f>'P&amp;L'!A5</f>
        <v>OSK VENTURES INTERNATIONAL BERHAD (636117-K)</v>
      </c>
      <c r="B1" s="1"/>
      <c r="C1" s="1"/>
    </row>
    <row r="2" s="2" customFormat="1" ht="15" customHeight="1"/>
    <row r="3" s="2" customFormat="1" ht="15" customHeight="1">
      <c r="A3" s="1" t="str">
        <f>'P&amp;L'!A7</f>
        <v>QUARTERLY REPORT FOR THE THIRD QUARTER ENDED 30 SEPTEMBER 2006</v>
      </c>
    </row>
    <row r="4" spans="1:3" s="2" customFormat="1" ht="15" customHeight="1">
      <c r="A4" s="1" t="s">
        <v>74</v>
      </c>
      <c r="B4" s="1"/>
      <c r="C4" s="1"/>
    </row>
    <row r="5" spans="1:3" s="2" customFormat="1" ht="15" customHeight="1">
      <c r="A5" s="1"/>
      <c r="B5" s="1"/>
      <c r="C5" s="1"/>
    </row>
    <row r="6" spans="1:9" ht="1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18" customHeight="1">
      <c r="A7" s="39"/>
      <c r="B7" s="39"/>
      <c r="C7" s="39"/>
      <c r="D7" s="171" t="s">
        <v>92</v>
      </c>
      <c r="E7" s="171"/>
      <c r="F7" s="171"/>
      <c r="G7" s="171"/>
      <c r="H7" s="171"/>
      <c r="I7" s="39"/>
    </row>
    <row r="8" spans="1:9" ht="3.75" customHeight="1">
      <c r="A8" s="39"/>
      <c r="B8" s="39"/>
      <c r="C8" s="39"/>
      <c r="D8" s="170"/>
      <c r="E8" s="170"/>
      <c r="F8" s="170"/>
      <c r="G8" s="170"/>
      <c r="H8" s="39"/>
      <c r="I8" s="39"/>
    </row>
    <row r="9" spans="1:9" ht="15" customHeight="1">
      <c r="A9" s="39"/>
      <c r="B9" s="39"/>
      <c r="C9" s="39"/>
      <c r="D9" s="50"/>
      <c r="E9" s="50"/>
      <c r="F9" s="50"/>
      <c r="G9" s="50"/>
      <c r="H9" s="39"/>
      <c r="I9" s="39"/>
    </row>
    <row r="10" spans="1:8" ht="15" customHeight="1">
      <c r="A10" s="43" t="s">
        <v>63</v>
      </c>
      <c r="D10" s="41" t="s">
        <v>7</v>
      </c>
      <c r="E10" s="41" t="s">
        <v>7</v>
      </c>
      <c r="F10" s="47" t="s">
        <v>95</v>
      </c>
      <c r="G10" s="47" t="s">
        <v>8</v>
      </c>
      <c r="H10" s="41" t="s">
        <v>2</v>
      </c>
    </row>
    <row r="11" spans="1:9" ht="15" customHeight="1">
      <c r="A11" s="43" t="s">
        <v>117</v>
      </c>
      <c r="D11" s="49" t="s">
        <v>16</v>
      </c>
      <c r="E11" s="49" t="s">
        <v>17</v>
      </c>
      <c r="F11" s="49" t="s">
        <v>47</v>
      </c>
      <c r="G11" s="49" t="s">
        <v>18</v>
      </c>
      <c r="H11" s="49" t="s">
        <v>60</v>
      </c>
      <c r="I11" s="42"/>
    </row>
    <row r="12" spans="4:15" ht="15" customHeight="1">
      <c r="D12" s="50" t="s">
        <v>1</v>
      </c>
      <c r="E12" s="50" t="s">
        <v>1</v>
      </c>
      <c r="F12" s="50" t="s">
        <v>1</v>
      </c>
      <c r="G12" s="50" t="s">
        <v>1</v>
      </c>
      <c r="H12" s="50" t="s">
        <v>1</v>
      </c>
      <c r="I12" s="42"/>
      <c r="K12" s="45"/>
      <c r="L12" s="45"/>
      <c r="M12" s="45"/>
      <c r="N12" s="45"/>
      <c r="O12" s="45"/>
    </row>
    <row r="13" spans="4:15" ht="15" customHeight="1">
      <c r="D13" s="50"/>
      <c r="E13" s="50"/>
      <c r="F13" s="50"/>
      <c r="G13" s="50"/>
      <c r="H13" s="50"/>
      <c r="I13" s="42"/>
      <c r="K13" s="45"/>
      <c r="L13" s="45"/>
      <c r="M13" s="45"/>
      <c r="N13" s="45"/>
      <c r="O13" s="45"/>
    </row>
    <row r="14" spans="1:15" ht="15" customHeight="1">
      <c r="A14" s="40" t="s">
        <v>61</v>
      </c>
      <c r="D14" s="94">
        <v>150000</v>
      </c>
      <c r="E14" s="94">
        <v>104181</v>
      </c>
      <c r="F14" s="94">
        <v>4826</v>
      </c>
      <c r="G14" s="94">
        <v>27256</v>
      </c>
      <c r="H14" s="94">
        <v>286263</v>
      </c>
      <c r="I14" s="42"/>
      <c r="K14" s="45"/>
      <c r="L14" s="45"/>
      <c r="M14" s="45"/>
      <c r="N14" s="45"/>
      <c r="O14" s="45"/>
    </row>
    <row r="15" spans="4:15" ht="6" customHeight="1">
      <c r="D15" s="94"/>
      <c r="E15" s="94"/>
      <c r="F15" s="94"/>
      <c r="G15" s="94"/>
      <c r="H15" s="94"/>
      <c r="I15" s="42"/>
      <c r="K15" s="45"/>
      <c r="L15" s="45"/>
      <c r="M15" s="45"/>
      <c r="N15" s="45"/>
      <c r="O15" s="45"/>
    </row>
    <row r="16" spans="1:15" ht="15" customHeight="1" hidden="1">
      <c r="A16" s="40" t="s">
        <v>94</v>
      </c>
      <c r="D16" s="116"/>
      <c r="E16" s="117"/>
      <c r="F16" s="117"/>
      <c r="G16" s="117"/>
      <c r="H16" s="118"/>
      <c r="I16" s="42"/>
      <c r="K16" s="45"/>
      <c r="L16" s="45"/>
      <c r="M16" s="45"/>
      <c r="N16" s="45"/>
      <c r="O16" s="45"/>
    </row>
    <row r="17" spans="1:15" ht="15" customHeight="1" hidden="1">
      <c r="A17" s="40" t="s">
        <v>93</v>
      </c>
      <c r="D17" s="119">
        <v>0</v>
      </c>
      <c r="E17" s="94">
        <v>0</v>
      </c>
      <c r="F17" s="94">
        <f>10-158</f>
        <v>-148</v>
      </c>
      <c r="G17" s="94">
        <v>0</v>
      </c>
      <c r="H17" s="120">
        <f>SUM(D17:G17)</f>
        <v>-148</v>
      </c>
      <c r="I17" s="42"/>
      <c r="K17" s="45"/>
      <c r="L17" s="45"/>
      <c r="M17" s="45"/>
      <c r="N17" s="45"/>
      <c r="O17" s="45"/>
    </row>
    <row r="18" spans="4:15" ht="5.25" customHeight="1" hidden="1">
      <c r="D18" s="119"/>
      <c r="E18" s="94"/>
      <c r="F18" s="94"/>
      <c r="G18" s="94"/>
      <c r="H18" s="120"/>
      <c r="I18" s="42"/>
      <c r="K18" s="45"/>
      <c r="L18" s="45"/>
      <c r="M18" s="45"/>
      <c r="N18" s="45"/>
      <c r="O18" s="45"/>
    </row>
    <row r="19" spans="1:15" ht="15" customHeight="1" hidden="1">
      <c r="A19" s="40" t="s">
        <v>84</v>
      </c>
      <c r="D19" s="119"/>
      <c r="E19" s="94"/>
      <c r="F19" s="94"/>
      <c r="G19" s="94"/>
      <c r="H19" s="120"/>
      <c r="I19" s="42"/>
      <c r="K19" s="45"/>
      <c r="L19" s="45"/>
      <c r="M19" s="45"/>
      <c r="N19" s="45"/>
      <c r="O19" s="45"/>
    </row>
    <row r="20" spans="1:15" ht="15" customHeight="1" hidden="1">
      <c r="A20" s="40" t="s">
        <v>86</v>
      </c>
      <c r="D20" s="121">
        <v>0</v>
      </c>
      <c r="E20" s="122">
        <v>0</v>
      </c>
      <c r="F20" s="122">
        <f>-154+158</f>
        <v>4</v>
      </c>
      <c r="G20" s="122">
        <v>0</v>
      </c>
      <c r="H20" s="123">
        <f>SUM(D20:G20)</f>
        <v>4</v>
      </c>
      <c r="I20" s="42"/>
      <c r="J20" s="128"/>
      <c r="K20" s="45"/>
      <c r="L20" s="45"/>
      <c r="M20" s="45"/>
      <c r="N20" s="45"/>
      <c r="O20" s="45"/>
    </row>
    <row r="21" spans="4:15" ht="6" customHeight="1" hidden="1">
      <c r="D21" s="94"/>
      <c r="E21" s="94"/>
      <c r="F21" s="94"/>
      <c r="G21" s="94"/>
      <c r="H21" s="94"/>
      <c r="I21" s="42"/>
      <c r="K21" s="45"/>
      <c r="L21" s="45"/>
      <c r="M21" s="45"/>
      <c r="N21" s="45"/>
      <c r="O21" s="45"/>
    </row>
    <row r="22" spans="4:15" ht="15" customHeight="1" hidden="1">
      <c r="D22" s="94"/>
      <c r="E22" s="94"/>
      <c r="F22" s="94"/>
      <c r="G22" s="94"/>
      <c r="H22" s="94"/>
      <c r="I22" s="42"/>
      <c r="J22" s="128"/>
      <c r="K22" s="45"/>
      <c r="L22" s="45"/>
      <c r="M22" s="45"/>
      <c r="N22" s="45"/>
      <c r="O22" s="45"/>
    </row>
    <row r="23" spans="1:15" ht="15" customHeight="1">
      <c r="A23" s="40" t="s">
        <v>129</v>
      </c>
      <c r="D23" s="116"/>
      <c r="E23" s="117"/>
      <c r="F23" s="117"/>
      <c r="G23" s="117"/>
      <c r="H23" s="118"/>
      <c r="I23" s="42"/>
      <c r="J23" s="128"/>
      <c r="K23" s="45"/>
      <c r="L23" s="45"/>
      <c r="M23" s="45"/>
      <c r="N23" s="45"/>
      <c r="O23" s="45"/>
    </row>
    <row r="24" spans="1:15" ht="15" customHeight="1">
      <c r="A24" s="40" t="s">
        <v>130</v>
      </c>
      <c r="D24" s="119">
        <v>0</v>
      </c>
      <c r="E24" s="94">
        <v>0</v>
      </c>
      <c r="F24" s="94">
        <v>6753</v>
      </c>
      <c r="G24" s="94">
        <v>0</v>
      </c>
      <c r="H24" s="120">
        <f>SUM(D24:G24)</f>
        <v>6753</v>
      </c>
      <c r="I24" s="42"/>
      <c r="J24" s="128"/>
      <c r="K24" s="45"/>
      <c r="L24" s="45"/>
      <c r="M24" s="45"/>
      <c r="N24" s="45"/>
      <c r="O24" s="45"/>
    </row>
    <row r="25" spans="4:15" ht="3.75" customHeight="1">
      <c r="D25" s="119"/>
      <c r="E25" s="94"/>
      <c r="F25" s="94"/>
      <c r="G25" s="94"/>
      <c r="H25" s="120"/>
      <c r="I25" s="42"/>
      <c r="J25" s="128"/>
      <c r="K25" s="45"/>
      <c r="L25" s="45"/>
      <c r="M25" s="45"/>
      <c r="N25" s="45"/>
      <c r="O25" s="45"/>
    </row>
    <row r="26" spans="1:15" ht="15" customHeight="1">
      <c r="A26" s="40" t="s">
        <v>109</v>
      </c>
      <c r="D26" s="119"/>
      <c r="E26" s="94"/>
      <c r="F26" s="94"/>
      <c r="G26" s="94"/>
      <c r="H26" s="120"/>
      <c r="I26" s="42"/>
      <c r="J26" s="128"/>
      <c r="K26" s="45"/>
      <c r="L26" s="45"/>
      <c r="M26" s="45"/>
      <c r="N26" s="45"/>
      <c r="O26" s="45"/>
    </row>
    <row r="27" spans="1:15" ht="15" customHeight="1">
      <c r="A27" s="40" t="s">
        <v>97</v>
      </c>
      <c r="D27" s="119">
        <v>0</v>
      </c>
      <c r="E27" s="94">
        <v>0</v>
      </c>
      <c r="F27" s="94">
        <f>-75</f>
        <v>-75</v>
      </c>
      <c r="G27" s="94">
        <v>0</v>
      </c>
      <c r="H27" s="120">
        <f>SUM(D27:G27)</f>
        <v>-75</v>
      </c>
      <c r="I27" s="42"/>
      <c r="J27" s="128"/>
      <c r="K27" s="45"/>
      <c r="L27" s="45"/>
      <c r="M27" s="45"/>
      <c r="N27" s="45"/>
      <c r="O27" s="45"/>
    </row>
    <row r="28" spans="4:15" ht="5.25" customHeight="1">
      <c r="D28" s="119"/>
      <c r="E28" s="94"/>
      <c r="F28" s="94"/>
      <c r="G28" s="94"/>
      <c r="H28" s="120"/>
      <c r="I28" s="42"/>
      <c r="J28" s="128"/>
      <c r="K28" s="45"/>
      <c r="L28" s="45"/>
      <c r="M28" s="45"/>
      <c r="N28" s="45"/>
      <c r="O28" s="45"/>
    </row>
    <row r="29" spans="1:15" ht="15" customHeight="1">
      <c r="A29" s="40" t="s">
        <v>136</v>
      </c>
      <c r="D29" s="119"/>
      <c r="E29" s="94"/>
      <c r="F29" s="94"/>
      <c r="G29" s="94"/>
      <c r="H29" s="120"/>
      <c r="I29" s="42"/>
      <c r="J29" s="128"/>
      <c r="K29" s="45"/>
      <c r="L29" s="45"/>
      <c r="M29" s="45"/>
      <c r="N29" s="45"/>
      <c r="O29" s="45"/>
    </row>
    <row r="30" spans="1:15" ht="15" customHeight="1">
      <c r="A30" s="40" t="s">
        <v>135</v>
      </c>
      <c r="D30" s="119">
        <v>0</v>
      </c>
      <c r="E30" s="94">
        <v>0</v>
      </c>
      <c r="F30" s="94">
        <v>-51</v>
      </c>
      <c r="G30" s="94">
        <f>-F30</f>
        <v>51</v>
      </c>
      <c r="H30" s="120">
        <f>SUM(H25:H26)</f>
        <v>0</v>
      </c>
      <c r="I30" s="42"/>
      <c r="J30" s="128"/>
      <c r="K30" s="45"/>
      <c r="L30" s="45"/>
      <c r="M30" s="45"/>
      <c r="N30" s="45"/>
      <c r="O30" s="45"/>
    </row>
    <row r="31" spans="4:15" ht="4.5" customHeight="1">
      <c r="D31" s="119"/>
      <c r="E31" s="94"/>
      <c r="F31" s="94"/>
      <c r="G31" s="94"/>
      <c r="H31" s="120"/>
      <c r="I31" s="42"/>
      <c r="J31" s="128"/>
      <c r="K31" s="45"/>
      <c r="L31" s="45"/>
      <c r="M31" s="45"/>
      <c r="N31" s="45"/>
      <c r="O31" s="45"/>
    </row>
    <row r="32" spans="1:15" ht="15" customHeight="1">
      <c r="A32" s="40" t="s">
        <v>122</v>
      </c>
      <c r="D32" s="119">
        <v>0</v>
      </c>
      <c r="E32" s="94">
        <v>-53</v>
      </c>
      <c r="F32" s="94">
        <v>0</v>
      </c>
      <c r="G32" s="94">
        <v>0</v>
      </c>
      <c r="H32" s="120">
        <f>SUM(D32:G32)</f>
        <v>-53</v>
      </c>
      <c r="I32" s="42"/>
      <c r="J32" s="128"/>
      <c r="K32" s="45"/>
      <c r="L32" s="45"/>
      <c r="M32" s="45"/>
      <c r="N32" s="45"/>
      <c r="O32" s="45"/>
    </row>
    <row r="33" spans="4:15" ht="4.5" customHeight="1">
      <c r="D33" s="119"/>
      <c r="E33" s="94"/>
      <c r="F33" s="94"/>
      <c r="G33" s="94"/>
      <c r="H33" s="120"/>
      <c r="I33" s="42"/>
      <c r="J33" s="128"/>
      <c r="K33" s="45"/>
      <c r="L33" s="45"/>
      <c r="M33" s="45"/>
      <c r="N33" s="45"/>
      <c r="O33" s="45"/>
    </row>
    <row r="34" spans="1:15" ht="15.75">
      <c r="A34" s="40" t="s">
        <v>111</v>
      </c>
      <c r="D34" s="119">
        <f>SUM(D23:D25)</f>
        <v>0</v>
      </c>
      <c r="E34" s="94">
        <v>279</v>
      </c>
      <c r="F34" s="94">
        <v>0</v>
      </c>
      <c r="G34" s="94">
        <f>SUM(G23:G25)</f>
        <v>0</v>
      </c>
      <c r="H34" s="120">
        <f>SUM(D34:G34)</f>
        <v>279</v>
      </c>
      <c r="I34" s="42"/>
      <c r="K34" s="45"/>
      <c r="L34" s="45"/>
      <c r="M34" s="45"/>
      <c r="N34" s="45"/>
      <c r="O34" s="45"/>
    </row>
    <row r="35" spans="4:15" ht="4.5" customHeight="1">
      <c r="D35" s="121"/>
      <c r="E35" s="122"/>
      <c r="F35" s="122"/>
      <c r="G35" s="122"/>
      <c r="H35" s="123"/>
      <c r="I35" s="42"/>
      <c r="K35" s="45"/>
      <c r="L35" s="45"/>
      <c r="M35" s="45"/>
      <c r="N35" s="45"/>
      <c r="O35" s="45"/>
    </row>
    <row r="36" spans="4:15" ht="5.25" customHeight="1">
      <c r="D36" s="94"/>
      <c r="E36" s="94"/>
      <c r="F36" s="94"/>
      <c r="G36" s="94"/>
      <c r="H36" s="94"/>
      <c r="I36" s="42"/>
      <c r="K36" s="45"/>
      <c r="L36" s="45"/>
      <c r="M36" s="45"/>
      <c r="N36" s="45"/>
      <c r="O36" s="45"/>
    </row>
    <row r="37" spans="1:15" ht="15" customHeight="1">
      <c r="A37" s="40" t="s">
        <v>106</v>
      </c>
      <c r="D37" s="94">
        <f>SUM(D23:D34)</f>
        <v>0</v>
      </c>
      <c r="E37" s="94">
        <f>SUM(E23:E34)</f>
        <v>226</v>
      </c>
      <c r="F37" s="94">
        <f>SUM(F23:F34)</f>
        <v>6627</v>
      </c>
      <c r="G37" s="94">
        <f>SUM(G23:G34)</f>
        <v>51</v>
      </c>
      <c r="H37" s="94">
        <f>SUM(H23:H34)</f>
        <v>6904</v>
      </c>
      <c r="I37" s="42"/>
      <c r="K37" s="45"/>
      <c r="L37" s="45"/>
      <c r="M37" s="45"/>
      <c r="N37" s="45"/>
      <c r="O37" s="45"/>
    </row>
    <row r="38" spans="4:15" ht="5.25" customHeight="1">
      <c r="D38" s="94"/>
      <c r="E38" s="94"/>
      <c r="F38" s="94"/>
      <c r="G38" s="94"/>
      <c r="H38" s="94"/>
      <c r="I38" s="42"/>
      <c r="K38" s="45"/>
      <c r="L38" s="45"/>
      <c r="M38" s="45"/>
      <c r="N38" s="45"/>
      <c r="O38" s="45"/>
    </row>
    <row r="39" spans="1:15" ht="15" customHeight="1">
      <c r="A39" s="40" t="s">
        <v>103</v>
      </c>
      <c r="D39" s="94">
        <v>0</v>
      </c>
      <c r="E39" s="94">
        <v>0</v>
      </c>
      <c r="F39" s="94">
        <v>0</v>
      </c>
      <c r="G39" s="94">
        <f>'P&amp;L'!F31</f>
        <v>39340</v>
      </c>
      <c r="H39" s="94">
        <f>SUM(D39:G39)</f>
        <v>39340</v>
      </c>
      <c r="I39" s="42"/>
      <c r="J39" s="128"/>
      <c r="K39" s="45"/>
      <c r="L39" s="45"/>
      <c r="M39" s="45"/>
      <c r="N39" s="45"/>
      <c r="O39" s="45"/>
    </row>
    <row r="40" spans="4:15" ht="6" customHeight="1">
      <c r="D40" s="122"/>
      <c r="E40" s="122"/>
      <c r="F40" s="122"/>
      <c r="G40" s="122"/>
      <c r="H40" s="122"/>
      <c r="I40" s="42"/>
      <c r="K40" s="45"/>
      <c r="L40" s="45"/>
      <c r="M40" s="45"/>
      <c r="N40" s="45"/>
      <c r="O40" s="45"/>
    </row>
    <row r="41" spans="4:15" ht="3.75" customHeight="1">
      <c r="D41" s="94"/>
      <c r="E41" s="94"/>
      <c r="F41" s="94"/>
      <c r="G41" s="94"/>
      <c r="H41" s="94"/>
      <c r="I41" s="42"/>
      <c r="K41" s="45"/>
      <c r="L41" s="45"/>
      <c r="M41" s="45"/>
      <c r="N41" s="45"/>
      <c r="O41" s="45"/>
    </row>
    <row r="42" spans="1:15" ht="15" customHeight="1">
      <c r="A42" s="40" t="s">
        <v>108</v>
      </c>
      <c r="D42" s="94">
        <f>D37+D39</f>
        <v>0</v>
      </c>
      <c r="E42" s="94">
        <f>E37+E39</f>
        <v>226</v>
      </c>
      <c r="F42" s="94">
        <f>F37+F39</f>
        <v>6627</v>
      </c>
      <c r="G42" s="94">
        <f>G37+G39</f>
        <v>39391</v>
      </c>
      <c r="H42" s="94">
        <f>H37+H39</f>
        <v>46244</v>
      </c>
      <c r="I42" s="42"/>
      <c r="K42" s="45"/>
      <c r="L42" s="45"/>
      <c r="M42" s="45"/>
      <c r="N42" s="45"/>
      <c r="O42" s="45"/>
    </row>
    <row r="43" spans="4:15" ht="4.5" customHeight="1">
      <c r="D43" s="94"/>
      <c r="E43" s="94"/>
      <c r="F43" s="94"/>
      <c r="G43" s="94"/>
      <c r="H43" s="94"/>
      <c r="I43" s="42"/>
      <c r="K43" s="45"/>
      <c r="L43" s="45"/>
      <c r="M43" s="45"/>
      <c r="N43" s="45"/>
      <c r="O43" s="45"/>
    </row>
    <row r="44" spans="1:15" ht="15" customHeight="1">
      <c r="A44" s="40" t="s">
        <v>123</v>
      </c>
      <c r="D44" s="94">
        <v>0</v>
      </c>
      <c r="E44" s="94">
        <v>0</v>
      </c>
      <c r="F44" s="94">
        <v>0</v>
      </c>
      <c r="G44" s="94">
        <f>-25292</f>
        <v>-25292</v>
      </c>
      <c r="H44" s="94">
        <f>SUM(D44:G44)</f>
        <v>-25292</v>
      </c>
      <c r="I44" s="42"/>
      <c r="K44" s="45"/>
      <c r="L44" s="45"/>
      <c r="M44" s="45"/>
      <c r="N44" s="45"/>
      <c r="O44" s="45"/>
    </row>
    <row r="45" spans="4:15" ht="5.25" customHeight="1">
      <c r="D45" s="94"/>
      <c r="E45" s="94"/>
      <c r="F45" s="94"/>
      <c r="G45" s="94"/>
      <c r="H45" s="94"/>
      <c r="I45" s="42"/>
      <c r="K45" s="45"/>
      <c r="L45" s="45"/>
      <c r="M45" s="45"/>
      <c r="N45" s="45"/>
      <c r="O45" s="45"/>
    </row>
    <row r="46" spans="1:15" ht="15" customHeight="1" thickBot="1">
      <c r="A46" s="40" t="s">
        <v>118</v>
      </c>
      <c r="D46" s="140">
        <f>D14+D42+D44</f>
        <v>150000</v>
      </c>
      <c r="E46" s="140">
        <f>E14+E42+E44</f>
        <v>104407</v>
      </c>
      <c r="F46" s="140">
        <f>F14+F42+F44</f>
        <v>11453</v>
      </c>
      <c r="G46" s="140">
        <f>G14+G42+G44</f>
        <v>41355</v>
      </c>
      <c r="H46" s="140">
        <f>H14+H42+H44</f>
        <v>307215</v>
      </c>
      <c r="I46" s="42"/>
      <c r="K46" s="45"/>
      <c r="L46" s="45"/>
      <c r="M46" s="45"/>
      <c r="N46" s="45"/>
      <c r="O46" s="45"/>
    </row>
    <row r="47" spans="4:15" ht="15" customHeight="1" thickTop="1">
      <c r="D47" s="94"/>
      <c r="E47" s="94"/>
      <c r="F47" s="94"/>
      <c r="G47" s="94"/>
      <c r="H47" s="94"/>
      <c r="I47" s="42"/>
      <c r="K47" s="45"/>
      <c r="L47" s="45"/>
      <c r="M47" s="45"/>
      <c r="N47" s="45"/>
      <c r="O47" s="45"/>
    </row>
    <row r="48" spans="4:15" ht="15" customHeight="1">
      <c r="D48" s="94"/>
      <c r="E48" s="94"/>
      <c r="F48" s="94"/>
      <c r="G48" s="94"/>
      <c r="H48" s="94"/>
      <c r="I48" s="42"/>
      <c r="K48" s="45"/>
      <c r="L48" s="45"/>
      <c r="M48" s="45"/>
      <c r="N48" s="45"/>
      <c r="O48" s="45"/>
    </row>
    <row r="49" spans="1:15" ht="15" customHeight="1">
      <c r="A49" s="43" t="s">
        <v>64</v>
      </c>
      <c r="D49" s="94"/>
      <c r="E49" s="94"/>
      <c r="F49" s="94"/>
      <c r="G49" s="94"/>
      <c r="H49" s="94"/>
      <c r="I49" s="42"/>
      <c r="K49" s="45"/>
      <c r="L49" s="45"/>
      <c r="M49" s="45"/>
      <c r="N49" s="45"/>
      <c r="O49" s="45"/>
    </row>
    <row r="50" spans="1:15" ht="15" customHeight="1">
      <c r="A50" s="161" t="s">
        <v>119</v>
      </c>
      <c r="D50" s="94"/>
      <c r="E50" s="94"/>
      <c r="F50" s="94"/>
      <c r="G50" s="94"/>
      <c r="H50" s="94"/>
      <c r="I50" s="42"/>
      <c r="K50" s="45"/>
      <c r="L50" s="45"/>
      <c r="M50" s="45"/>
      <c r="N50" s="45"/>
      <c r="O50" s="45"/>
    </row>
    <row r="51" spans="4:15" ht="15" customHeight="1">
      <c r="D51" s="94"/>
      <c r="E51" s="94"/>
      <c r="F51" s="94"/>
      <c r="G51" s="94"/>
      <c r="H51" s="94"/>
      <c r="I51" s="42"/>
      <c r="K51" s="45"/>
      <c r="L51" s="45"/>
      <c r="M51" s="45"/>
      <c r="N51" s="45"/>
      <c r="O51" s="45"/>
    </row>
    <row r="52" spans="1:15" ht="15" customHeight="1">
      <c r="A52" s="40" t="s">
        <v>62</v>
      </c>
      <c r="D52" s="95">
        <v>150000</v>
      </c>
      <c r="E52" s="95">
        <v>104186</v>
      </c>
      <c r="F52" s="95">
        <v>0</v>
      </c>
      <c r="G52" s="95">
        <v>6100</v>
      </c>
      <c r="H52" s="95">
        <f>SUM(D52:G52)</f>
        <v>260286</v>
      </c>
      <c r="I52" s="42"/>
      <c r="K52" s="45"/>
      <c r="L52" s="45"/>
      <c r="M52" s="45"/>
      <c r="N52" s="45"/>
      <c r="O52" s="45"/>
    </row>
    <row r="53" spans="4:15" ht="6.75" customHeight="1">
      <c r="D53" s="95"/>
      <c r="E53" s="95"/>
      <c r="F53" s="95"/>
      <c r="G53" s="95"/>
      <c r="H53" s="95"/>
      <c r="I53" s="42"/>
      <c r="K53" s="45"/>
      <c r="L53" s="45"/>
      <c r="M53" s="45"/>
      <c r="N53" s="45"/>
      <c r="O53" s="45"/>
    </row>
    <row r="54" spans="1:15" ht="15" customHeight="1">
      <c r="A54" s="40" t="s">
        <v>101</v>
      </c>
      <c r="D54" s="130">
        <f>SUM(D47:D51)</f>
        <v>0</v>
      </c>
      <c r="E54" s="131">
        <v>-5</v>
      </c>
      <c r="F54" s="131">
        <f>SUM(F47:F51)</f>
        <v>0</v>
      </c>
      <c r="G54" s="131">
        <f>SUM(G47:G51)</f>
        <v>0</v>
      </c>
      <c r="H54" s="132">
        <f>SUM(D54:G54)</f>
        <v>-5</v>
      </c>
      <c r="I54" s="42"/>
      <c r="K54" s="45"/>
      <c r="L54" s="45"/>
      <c r="M54" s="45"/>
      <c r="N54" s="45"/>
      <c r="O54" s="45"/>
    </row>
    <row r="55" spans="4:15" ht="6.75" customHeight="1">
      <c r="D55" s="133"/>
      <c r="E55" s="95"/>
      <c r="F55" s="95"/>
      <c r="G55" s="95"/>
      <c r="H55" s="134"/>
      <c r="I55" s="42"/>
      <c r="K55" s="45"/>
      <c r="L55" s="45"/>
      <c r="M55" s="45"/>
      <c r="N55" s="45"/>
      <c r="O55" s="45"/>
    </row>
    <row r="56" spans="1:15" ht="15" customHeight="1">
      <c r="A56" s="40" t="s">
        <v>103</v>
      </c>
      <c r="D56" s="133">
        <v>0</v>
      </c>
      <c r="E56" s="95">
        <v>0</v>
      </c>
      <c r="F56" s="95">
        <v>0</v>
      </c>
      <c r="G56" s="95">
        <v>11151</v>
      </c>
      <c r="H56" s="134">
        <f>SUM(D56:G56)</f>
        <v>11151</v>
      </c>
      <c r="I56" s="42"/>
      <c r="K56" s="45"/>
      <c r="L56" s="45"/>
      <c r="M56" s="45"/>
      <c r="N56" s="45"/>
      <c r="O56" s="45"/>
    </row>
    <row r="57" spans="4:15" ht="3" customHeight="1">
      <c r="D57" s="135"/>
      <c r="E57" s="136"/>
      <c r="F57" s="136"/>
      <c r="G57" s="136"/>
      <c r="H57" s="137"/>
      <c r="I57" s="42"/>
      <c r="K57" s="45"/>
      <c r="L57" s="45"/>
      <c r="M57" s="45"/>
      <c r="N57" s="45"/>
      <c r="O57" s="45"/>
    </row>
    <row r="58" spans="1:15" ht="15" customHeight="1">
      <c r="A58" s="40" t="s">
        <v>79</v>
      </c>
      <c r="D58" s="95"/>
      <c r="E58" s="95"/>
      <c r="F58" s="95"/>
      <c r="G58" s="95"/>
      <c r="H58" s="95"/>
      <c r="I58" s="42"/>
      <c r="K58" s="45"/>
      <c r="L58" s="45"/>
      <c r="M58" s="45"/>
      <c r="N58" s="45"/>
      <c r="O58" s="45"/>
    </row>
    <row r="59" spans="1:15" ht="15" customHeight="1">
      <c r="A59" s="40" t="s">
        <v>78</v>
      </c>
      <c r="D59" s="95">
        <f>SUM(D54:D57)</f>
        <v>0</v>
      </c>
      <c r="E59" s="95">
        <f>SUM(E54:E57)</f>
        <v>-5</v>
      </c>
      <c r="F59" s="95">
        <f>SUM(F54:F57)</f>
        <v>0</v>
      </c>
      <c r="G59" s="95">
        <f>SUM(G54:G57)</f>
        <v>11151</v>
      </c>
      <c r="H59" s="95">
        <f>SUM(H54:H57)</f>
        <v>11146</v>
      </c>
      <c r="I59" s="42"/>
      <c r="K59" s="45"/>
      <c r="L59" s="45"/>
      <c r="M59" s="45"/>
      <c r="N59" s="45"/>
      <c r="O59" s="45"/>
    </row>
    <row r="60" spans="4:15" ht="6" customHeight="1">
      <c r="D60" s="95"/>
      <c r="E60" s="95"/>
      <c r="F60" s="95"/>
      <c r="G60" s="95"/>
      <c r="H60" s="95"/>
      <c r="I60" s="42"/>
      <c r="K60" s="45"/>
      <c r="L60" s="45"/>
      <c r="M60" s="45"/>
      <c r="N60" s="45"/>
      <c r="O60" s="45"/>
    </row>
    <row r="61" spans="1:15" ht="15" customHeight="1" thickBot="1">
      <c r="A61" s="40" t="s">
        <v>120</v>
      </c>
      <c r="D61" s="139">
        <f>D52+D59</f>
        <v>150000</v>
      </c>
      <c r="E61" s="139">
        <f>E52+E59</f>
        <v>104181</v>
      </c>
      <c r="F61" s="139">
        <f>F52+F59</f>
        <v>0</v>
      </c>
      <c r="G61" s="139">
        <f>G52+G59</f>
        <v>17251</v>
      </c>
      <c r="H61" s="139">
        <f>H52+H59</f>
        <v>271432</v>
      </c>
      <c r="I61" s="42"/>
      <c r="K61" s="45"/>
      <c r="L61" s="45"/>
      <c r="M61" s="45"/>
      <c r="N61" s="45"/>
      <c r="O61" s="45"/>
    </row>
    <row r="62" spans="4:15" ht="15" customHeight="1" thickTop="1">
      <c r="D62" s="95"/>
      <c r="E62" s="95"/>
      <c r="F62" s="95"/>
      <c r="G62" s="95"/>
      <c r="H62" s="95"/>
      <c r="I62" s="42"/>
      <c r="K62" s="45"/>
      <c r="L62" s="45"/>
      <c r="M62" s="45"/>
      <c r="N62" s="45"/>
      <c r="O62" s="45"/>
    </row>
    <row r="63" spans="4:15" ht="15" customHeight="1">
      <c r="D63" s="95"/>
      <c r="E63" s="95"/>
      <c r="F63" s="95"/>
      <c r="G63" s="95"/>
      <c r="H63" s="95"/>
      <c r="I63" s="42"/>
      <c r="K63" s="45"/>
      <c r="L63" s="45"/>
      <c r="M63" s="45"/>
      <c r="N63" s="45"/>
      <c r="O63" s="45"/>
    </row>
    <row r="64" spans="4:15" ht="15" customHeight="1">
      <c r="D64" s="95"/>
      <c r="E64" s="95"/>
      <c r="F64" s="95"/>
      <c r="G64" s="95"/>
      <c r="H64" s="95"/>
      <c r="I64" s="42"/>
      <c r="K64" s="45"/>
      <c r="L64" s="45"/>
      <c r="M64" s="45"/>
      <c r="N64" s="45"/>
      <c r="O64" s="45"/>
    </row>
    <row r="65" spans="4:15" ht="15" customHeight="1">
      <c r="D65" s="95"/>
      <c r="E65" s="95"/>
      <c r="F65" s="95"/>
      <c r="G65" s="95"/>
      <c r="H65" s="95"/>
      <c r="I65" s="42"/>
      <c r="K65" s="45"/>
      <c r="L65" s="45"/>
      <c r="M65" s="45"/>
      <c r="N65" s="45"/>
      <c r="O65" s="45"/>
    </row>
    <row r="66" spans="4:15" ht="15" customHeight="1">
      <c r="D66" s="95"/>
      <c r="E66" s="95"/>
      <c r="F66" s="95"/>
      <c r="G66" s="95"/>
      <c r="H66" s="95"/>
      <c r="I66" s="42"/>
      <c r="K66" s="45"/>
      <c r="L66" s="45"/>
      <c r="M66" s="45"/>
      <c r="N66" s="45"/>
      <c r="O66" s="45"/>
    </row>
    <row r="67" spans="4:15" ht="15" customHeight="1">
      <c r="D67" s="95"/>
      <c r="E67" s="95"/>
      <c r="F67" s="95"/>
      <c r="G67" s="95"/>
      <c r="H67" s="95"/>
      <c r="I67" s="42"/>
      <c r="K67" s="45"/>
      <c r="L67" s="45"/>
      <c r="M67" s="45"/>
      <c r="N67" s="45"/>
      <c r="O67" s="45"/>
    </row>
    <row r="68" spans="1:15" ht="15" customHeight="1">
      <c r="A68" s="172" t="str">
        <f>'P&amp;L'!$A$50</f>
        <v>(The notes set out on pages 6 to 10 form an integral part of and should be read in conjunction with this quarterly report).</v>
      </c>
      <c r="B68" s="173"/>
      <c r="C68" s="173"/>
      <c r="D68" s="173"/>
      <c r="E68" s="173"/>
      <c r="F68" s="173"/>
      <c r="G68" s="173"/>
      <c r="H68" s="173"/>
      <c r="I68" s="42"/>
      <c r="K68" s="45"/>
      <c r="L68" s="45"/>
      <c r="M68" s="45"/>
      <c r="N68" s="45"/>
      <c r="O68" s="45"/>
    </row>
    <row r="69" spans="1:15" ht="15" customHeight="1">
      <c r="A69" s="173"/>
      <c r="B69" s="173"/>
      <c r="C69" s="173"/>
      <c r="D69" s="173"/>
      <c r="E69" s="173"/>
      <c r="F69" s="173"/>
      <c r="G69" s="173"/>
      <c r="H69" s="173"/>
      <c r="I69" s="42"/>
      <c r="K69" s="45"/>
      <c r="L69" s="45"/>
      <c r="M69" s="45"/>
      <c r="N69" s="45"/>
      <c r="O69" s="45"/>
    </row>
    <row r="70" spans="4:9" ht="15" customHeight="1">
      <c r="D70" s="95"/>
      <c r="E70" s="95"/>
      <c r="F70" s="95"/>
      <c r="G70" s="95"/>
      <c r="H70" s="95"/>
      <c r="I70" s="42"/>
    </row>
    <row r="71" spans="1:9" ht="0.75" customHeight="1">
      <c r="A71" s="169"/>
      <c r="B71" s="169"/>
      <c r="C71" s="169"/>
      <c r="D71" s="169"/>
      <c r="E71" s="169"/>
      <c r="F71" s="169"/>
      <c r="G71" s="169"/>
      <c r="H71" s="169"/>
      <c r="I71" s="52"/>
    </row>
    <row r="72" spans="1:9" ht="15.75">
      <c r="A72" s="52"/>
      <c r="B72" s="52"/>
      <c r="C72" s="52"/>
      <c r="D72" s="52"/>
      <c r="E72" s="52"/>
      <c r="F72" s="52"/>
      <c r="G72" s="52"/>
      <c r="H72" s="52"/>
      <c r="I72" s="52"/>
    </row>
  </sheetData>
  <mergeCells count="4">
    <mergeCell ref="A71:H71"/>
    <mergeCell ref="D8:G8"/>
    <mergeCell ref="D7:H7"/>
    <mergeCell ref="A68:H69"/>
  </mergeCells>
  <printOptions/>
  <pageMargins left="0.6" right="0.35" top="0.5" bottom="0.5" header="0.5" footer="0.7"/>
  <pageSetup firstPageNumber="4" useFirstPageNumber="1" horizontalDpi="600" verticalDpi="600" orientation="portrait" paperSize="9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SheetLayoutView="100" workbookViewId="0" topLeftCell="A1">
      <selection activeCell="C43" sqref="C43"/>
    </sheetView>
  </sheetViews>
  <sheetFormatPr defaultColWidth="8.28125" defaultRowHeight="15" customHeight="1"/>
  <cols>
    <col min="1" max="1" width="9.57421875" style="40" customWidth="1"/>
    <col min="2" max="2" width="8.00390625" style="40" customWidth="1"/>
    <col min="3" max="3" width="22.421875" style="40" customWidth="1"/>
    <col min="4" max="4" width="11.140625" style="40" customWidth="1"/>
    <col min="5" max="5" width="11.00390625" style="40" customWidth="1"/>
    <col min="6" max="6" width="11.421875" style="40" customWidth="1"/>
    <col min="7" max="7" width="11.28125" style="40" customWidth="1"/>
    <col min="8" max="8" width="12.140625" style="40" customWidth="1"/>
    <col min="9" max="9" width="2.28125" style="40" customWidth="1"/>
    <col min="10" max="10" width="9.8515625" style="40" bestFit="1" customWidth="1"/>
    <col min="11" max="11" width="12.7109375" style="40" bestFit="1" customWidth="1"/>
    <col min="12" max="12" width="12.00390625" style="40" customWidth="1"/>
    <col min="13" max="16384" width="8.28125" style="40" customWidth="1"/>
  </cols>
  <sheetData>
    <row r="1" spans="1:9" ht="15" customHeight="1">
      <c r="A1" s="1" t="str">
        <f>Equity!A1</f>
        <v>OSK VENTURES INTERNATIONAL BERHAD (636117-K)</v>
      </c>
      <c r="D1" s="95"/>
      <c r="E1" s="95"/>
      <c r="F1" s="95"/>
      <c r="G1" s="95"/>
      <c r="H1" s="95"/>
      <c r="I1" s="42"/>
    </row>
    <row r="2" spans="1:9" ht="15" customHeight="1">
      <c r="A2" s="2"/>
      <c r="D2" s="95"/>
      <c r="E2" s="95"/>
      <c r="F2" s="95"/>
      <c r="G2" s="95"/>
      <c r="H2" s="95"/>
      <c r="I2" s="42"/>
    </row>
    <row r="3" spans="1:9" ht="15" customHeight="1">
      <c r="A3" s="1" t="str">
        <f>Equity!A3</f>
        <v>QUARTERLY REPORT FOR THE THIRD QUARTER ENDED 30 SEPTEMBER 2006</v>
      </c>
      <c r="D3" s="95"/>
      <c r="E3" s="95"/>
      <c r="F3" s="95"/>
      <c r="G3" s="95"/>
      <c r="H3" s="95"/>
      <c r="I3" s="42"/>
    </row>
    <row r="4" spans="1:9" ht="15" customHeight="1">
      <c r="A4" s="1" t="s">
        <v>82</v>
      </c>
      <c r="D4" s="95"/>
      <c r="E4" s="95"/>
      <c r="F4" s="95"/>
      <c r="G4" s="95"/>
      <c r="H4" s="95"/>
      <c r="I4" s="42"/>
    </row>
    <row r="5" spans="1:9" ht="15" customHeight="1">
      <c r="A5" s="48"/>
      <c r="B5" s="43"/>
      <c r="C5" s="43"/>
      <c r="D5" s="95"/>
      <c r="E5" s="95"/>
      <c r="F5" s="95"/>
      <c r="G5" s="95"/>
      <c r="H5" s="95"/>
      <c r="I5" s="42"/>
    </row>
    <row r="6" spans="1:9" ht="15" customHeight="1">
      <c r="A6" s="43"/>
      <c r="B6" s="43"/>
      <c r="C6" s="43"/>
      <c r="D6" s="95"/>
      <c r="E6" s="95"/>
      <c r="F6" s="95"/>
      <c r="G6" s="95"/>
      <c r="H6" s="95"/>
      <c r="I6" s="42"/>
    </row>
    <row r="7" spans="1:9" ht="15" customHeight="1">
      <c r="A7" s="43"/>
      <c r="B7" s="43"/>
      <c r="C7" s="43"/>
      <c r="D7" s="171" t="s">
        <v>92</v>
      </c>
      <c r="E7" s="171"/>
      <c r="F7" s="171"/>
      <c r="G7" s="171"/>
      <c r="H7" s="171"/>
      <c r="I7" s="42"/>
    </row>
    <row r="8" spans="1:9" ht="0.75" customHeight="1">
      <c r="A8" s="43"/>
      <c r="B8" s="43"/>
      <c r="C8" s="43"/>
      <c r="D8" s="170"/>
      <c r="E8" s="170"/>
      <c r="F8" s="170"/>
      <c r="G8" s="170"/>
      <c r="H8" s="39"/>
      <c r="I8" s="42"/>
    </row>
    <row r="9" spans="1:9" ht="15" customHeight="1">
      <c r="A9" s="43" t="s">
        <v>67</v>
      </c>
      <c r="B9" s="43"/>
      <c r="C9" s="43"/>
      <c r="D9" s="41" t="s">
        <v>7</v>
      </c>
      <c r="E9" s="41" t="s">
        <v>7</v>
      </c>
      <c r="F9" s="47" t="s">
        <v>95</v>
      </c>
      <c r="G9" s="47" t="s">
        <v>8</v>
      </c>
      <c r="H9" s="41" t="s">
        <v>2</v>
      </c>
      <c r="I9" s="42"/>
    </row>
    <row r="10" spans="1:9" ht="15" customHeight="1">
      <c r="A10" s="43" t="s">
        <v>68</v>
      </c>
      <c r="B10" s="43"/>
      <c r="C10" s="43"/>
      <c r="D10" s="49" t="s">
        <v>16</v>
      </c>
      <c r="E10" s="49" t="s">
        <v>17</v>
      </c>
      <c r="F10" s="49" t="s">
        <v>47</v>
      </c>
      <c r="G10" s="49" t="s">
        <v>18</v>
      </c>
      <c r="H10" s="49" t="s">
        <v>60</v>
      </c>
      <c r="I10" s="42"/>
    </row>
    <row r="11" spans="1:9" ht="15" customHeight="1">
      <c r="A11" s="43"/>
      <c r="B11" s="43"/>
      <c r="C11" s="43"/>
      <c r="D11" s="50" t="s">
        <v>1</v>
      </c>
      <c r="E11" s="50" t="s">
        <v>1</v>
      </c>
      <c r="F11" s="50" t="s">
        <v>1</v>
      </c>
      <c r="G11" s="50" t="s">
        <v>1</v>
      </c>
      <c r="H11" s="50" t="s">
        <v>1</v>
      </c>
      <c r="I11" s="42"/>
    </row>
    <row r="12" spans="1:9" ht="15" customHeight="1">
      <c r="A12" s="43"/>
      <c r="B12" s="43"/>
      <c r="C12" s="43"/>
      <c r="D12" s="95"/>
      <c r="E12" s="95"/>
      <c r="F12" s="95"/>
      <c r="G12" s="95"/>
      <c r="H12" s="95"/>
      <c r="I12" s="42"/>
    </row>
    <row r="13" spans="1:8" ht="15" customHeight="1">
      <c r="A13" s="40" t="s">
        <v>62</v>
      </c>
      <c r="D13" s="60">
        <v>150000</v>
      </c>
      <c r="E13" s="60">
        <v>104186</v>
      </c>
      <c r="F13" s="60">
        <v>0</v>
      </c>
      <c r="G13" s="60">
        <v>6100</v>
      </c>
      <c r="H13" s="60">
        <f>SUM(D13:G13)</f>
        <v>260286</v>
      </c>
    </row>
    <row r="14" spans="1:8" ht="15" customHeight="1">
      <c r="A14" s="40" t="s">
        <v>49</v>
      </c>
      <c r="D14" s="60"/>
      <c r="E14" s="60"/>
      <c r="F14" s="60"/>
      <c r="G14" s="60"/>
      <c r="H14" s="60"/>
    </row>
    <row r="15" spans="1:8" ht="15" customHeight="1">
      <c r="A15" s="40" t="s">
        <v>113</v>
      </c>
      <c r="D15" s="62">
        <v>0</v>
      </c>
      <c r="E15" s="62">
        <v>0</v>
      </c>
      <c r="F15" s="62">
        <v>1371</v>
      </c>
      <c r="G15" s="62">
        <v>859</v>
      </c>
      <c r="H15" s="62">
        <f>SUM(D15:G15)</f>
        <v>2230</v>
      </c>
    </row>
    <row r="16" spans="4:8" ht="5.25" customHeight="1">
      <c r="D16" s="63"/>
      <c r="E16" s="63"/>
      <c r="F16" s="63"/>
      <c r="G16" s="63"/>
      <c r="H16" s="63"/>
    </row>
    <row r="17" spans="1:8" ht="18" customHeight="1">
      <c r="A17" s="40" t="s">
        <v>51</v>
      </c>
      <c r="D17" s="60">
        <f>+D15+D13</f>
        <v>150000</v>
      </c>
      <c r="E17" s="60">
        <f>+E15+E13</f>
        <v>104186</v>
      </c>
      <c r="F17" s="60">
        <f>+F15+F13</f>
        <v>1371</v>
      </c>
      <c r="G17" s="60">
        <f>+G15+G13</f>
        <v>6959</v>
      </c>
      <c r="H17" s="60">
        <f>+H15+H13</f>
        <v>262516</v>
      </c>
    </row>
    <row r="18" spans="4:8" ht="4.5" customHeight="1">
      <c r="D18" s="67"/>
      <c r="E18" s="67"/>
      <c r="F18" s="60"/>
      <c r="G18" s="60"/>
      <c r="H18" s="60"/>
    </row>
    <row r="19" spans="1:8" ht="15" customHeight="1">
      <c r="A19" s="40" t="s">
        <v>76</v>
      </c>
      <c r="D19" s="110">
        <v>0</v>
      </c>
      <c r="E19" s="74">
        <v>-5</v>
      </c>
      <c r="F19" s="74">
        <v>0</v>
      </c>
      <c r="G19" s="74">
        <v>0</v>
      </c>
      <c r="H19" s="111">
        <f>SUM(D19:G19)</f>
        <v>-5</v>
      </c>
    </row>
    <row r="20" spans="4:8" ht="4.5" customHeight="1">
      <c r="D20" s="112"/>
      <c r="E20" s="62"/>
      <c r="F20" s="62"/>
      <c r="G20" s="62"/>
      <c r="H20" s="113"/>
    </row>
    <row r="21" spans="1:8" ht="15" customHeight="1">
      <c r="A21" s="40" t="s">
        <v>109</v>
      </c>
      <c r="D21" s="112"/>
      <c r="E21" s="62"/>
      <c r="F21" s="62"/>
      <c r="G21" s="62"/>
      <c r="H21" s="113"/>
    </row>
    <row r="22" spans="1:8" ht="15" customHeight="1">
      <c r="A22" s="40" t="s">
        <v>97</v>
      </c>
      <c r="D22" s="112">
        <v>0</v>
      </c>
      <c r="E22" s="62">
        <v>0</v>
      </c>
      <c r="F22" s="62">
        <v>85</v>
      </c>
      <c r="G22" s="62">
        <v>0</v>
      </c>
      <c r="H22" s="113">
        <f>SUM(D22:G22)</f>
        <v>85</v>
      </c>
    </row>
    <row r="23" spans="4:8" ht="4.5" customHeight="1">
      <c r="D23" s="112"/>
      <c r="E23" s="62"/>
      <c r="F23" s="62"/>
      <c r="G23" s="62"/>
      <c r="H23" s="113"/>
    </row>
    <row r="24" spans="1:8" ht="15" customHeight="1">
      <c r="A24" s="40" t="s">
        <v>110</v>
      </c>
      <c r="D24" s="112"/>
      <c r="E24" s="62"/>
      <c r="F24" s="62"/>
      <c r="G24" s="62"/>
      <c r="H24" s="113"/>
    </row>
    <row r="25" spans="1:8" ht="15" customHeight="1">
      <c r="A25" s="40" t="s">
        <v>86</v>
      </c>
      <c r="D25" s="114">
        <v>0</v>
      </c>
      <c r="E25" s="63">
        <v>0</v>
      </c>
      <c r="F25" s="63">
        <v>3370</v>
      </c>
      <c r="G25" s="63">
        <v>0</v>
      </c>
      <c r="H25" s="115">
        <f>SUM(D25:G25)</f>
        <v>3370</v>
      </c>
    </row>
    <row r="26" spans="4:8" ht="4.5" customHeight="1">
      <c r="D26" s="62"/>
      <c r="E26" s="62"/>
      <c r="F26" s="62"/>
      <c r="G26" s="62"/>
      <c r="H26" s="62"/>
    </row>
    <row r="27" spans="1:8" ht="15" customHeight="1">
      <c r="A27" s="40" t="s">
        <v>107</v>
      </c>
      <c r="D27" s="60"/>
      <c r="E27" s="60"/>
      <c r="F27" s="60"/>
      <c r="G27" s="60"/>
      <c r="H27" s="60"/>
    </row>
    <row r="28" spans="1:8" ht="15" customHeight="1">
      <c r="A28" s="40" t="s">
        <v>85</v>
      </c>
      <c r="D28" s="60">
        <f>SUM(D19:D25)</f>
        <v>0</v>
      </c>
      <c r="E28" s="60">
        <f>SUM(E19:E25)</f>
        <v>-5</v>
      </c>
      <c r="F28" s="60">
        <f>SUM(F19:F25)</f>
        <v>3455</v>
      </c>
      <c r="G28" s="60">
        <f>SUM(G19:G25)</f>
        <v>0</v>
      </c>
      <c r="H28" s="60">
        <f>SUM(H19:H25)</f>
        <v>3450</v>
      </c>
    </row>
    <row r="29" spans="4:8" ht="4.5" customHeight="1">
      <c r="D29" s="60"/>
      <c r="E29" s="60"/>
      <c r="F29" s="60"/>
      <c r="G29" s="60"/>
      <c r="H29" s="60"/>
    </row>
    <row r="30" spans="1:12" ht="15" customHeight="1">
      <c r="A30" s="2" t="s">
        <v>105</v>
      </c>
      <c r="B30" s="2"/>
      <c r="C30" s="2"/>
      <c r="D30" s="62">
        <v>0</v>
      </c>
      <c r="E30" s="62">
        <v>0</v>
      </c>
      <c r="F30" s="62">
        <v>0</v>
      </c>
      <c r="G30" s="62">
        <v>20297</v>
      </c>
      <c r="H30" s="62">
        <f>SUM(D30:G30)</f>
        <v>20297</v>
      </c>
      <c r="J30" s="44"/>
      <c r="K30" s="44"/>
      <c r="L30" s="44"/>
    </row>
    <row r="31" spans="1:12" ht="5.25" customHeight="1">
      <c r="A31" s="2"/>
      <c r="B31" s="2"/>
      <c r="C31" s="2"/>
      <c r="D31" s="63"/>
      <c r="E31" s="63"/>
      <c r="F31" s="63"/>
      <c r="G31" s="63"/>
      <c r="H31" s="63"/>
      <c r="J31" s="44"/>
      <c r="K31" s="44"/>
      <c r="L31" s="44"/>
    </row>
    <row r="32" spans="4:8" ht="5.25" customHeight="1">
      <c r="D32" s="68"/>
      <c r="E32" s="68"/>
      <c r="F32" s="68"/>
      <c r="G32" s="68"/>
      <c r="H32" s="68"/>
    </row>
    <row r="33" spans="1:8" ht="15.75" customHeight="1">
      <c r="A33" s="40" t="s">
        <v>79</v>
      </c>
      <c r="D33" s="96"/>
      <c r="E33" s="96"/>
      <c r="F33" s="96"/>
      <c r="G33" s="96"/>
      <c r="H33" s="96"/>
    </row>
    <row r="34" spans="1:8" ht="15.75" customHeight="1">
      <c r="A34" s="40" t="s">
        <v>77</v>
      </c>
      <c r="D34" s="96">
        <f>SUM(D27:D30)</f>
        <v>0</v>
      </c>
      <c r="E34" s="96">
        <f>SUM(E27:E30)</f>
        <v>-5</v>
      </c>
      <c r="F34" s="96">
        <f>SUM(F27:F30)</f>
        <v>3455</v>
      </c>
      <c r="G34" s="96">
        <f>SUM(G27:G30)</f>
        <v>20297</v>
      </c>
      <c r="H34" s="96">
        <f>SUM(H27:H30)</f>
        <v>23747</v>
      </c>
    </row>
    <row r="35" spans="4:8" ht="5.25" customHeight="1">
      <c r="D35" s="96"/>
      <c r="E35" s="96"/>
      <c r="F35" s="96"/>
      <c r="G35" s="96"/>
      <c r="H35" s="96"/>
    </row>
    <row r="36" spans="1:9" ht="15" customHeight="1" thickBot="1">
      <c r="A36" s="2" t="s">
        <v>65</v>
      </c>
      <c r="D36" s="103">
        <f>D17+D34</f>
        <v>150000</v>
      </c>
      <c r="E36" s="103">
        <f>E17+E34</f>
        <v>104181</v>
      </c>
      <c r="F36" s="103">
        <f>F17+F34</f>
        <v>4826</v>
      </c>
      <c r="G36" s="103">
        <f>G17+G34</f>
        <v>27256</v>
      </c>
      <c r="H36" s="103">
        <f>H17+H34</f>
        <v>286263</v>
      </c>
      <c r="I36" s="45"/>
    </row>
    <row r="37" spans="1:3" ht="15" customHeight="1" thickTop="1">
      <c r="A37" s="48"/>
      <c r="B37" s="48"/>
      <c r="C37" s="48"/>
    </row>
    <row r="38" spans="1:3" ht="15" customHeight="1">
      <c r="A38" s="48"/>
      <c r="B38" s="48"/>
      <c r="C38" s="48"/>
    </row>
    <row r="39" spans="1:3" ht="15" customHeight="1">
      <c r="A39" s="48"/>
      <c r="B39" s="48"/>
      <c r="C39" s="48"/>
    </row>
    <row r="40" spans="1:3" ht="15" customHeight="1">
      <c r="A40" s="48"/>
      <c r="B40" s="48"/>
      <c r="C40" s="48"/>
    </row>
    <row r="41" spans="1:3" ht="15" customHeight="1">
      <c r="A41" s="48"/>
      <c r="B41" s="48"/>
      <c r="C41" s="48"/>
    </row>
    <row r="42" spans="1:3" ht="15" customHeight="1">
      <c r="A42" s="141"/>
      <c r="B42" s="48"/>
      <c r="C42" s="48"/>
    </row>
    <row r="43" spans="1:8" ht="15" customHeight="1">
      <c r="A43" s="144"/>
      <c r="B43" s="145"/>
      <c r="C43" s="145"/>
      <c r="D43" s="145"/>
      <c r="E43" s="145"/>
      <c r="F43" s="145"/>
      <c r="G43" s="145"/>
      <c r="H43" s="145"/>
    </row>
    <row r="44" spans="1:8" ht="15" customHeight="1">
      <c r="A44" s="145"/>
      <c r="B44" s="145"/>
      <c r="C44" s="145"/>
      <c r="D44" s="145"/>
      <c r="E44" s="145"/>
      <c r="F44" s="145"/>
      <c r="G44" s="145"/>
      <c r="H44" s="145"/>
    </row>
    <row r="45" spans="1:8" ht="15" customHeight="1">
      <c r="A45" s="145"/>
      <c r="B45" s="145"/>
      <c r="C45" s="145"/>
      <c r="D45" s="145"/>
      <c r="E45" s="145"/>
      <c r="F45" s="145"/>
      <c r="G45" s="145"/>
      <c r="H45" s="145"/>
    </row>
    <row r="46" spans="1:8" ht="15" customHeight="1">
      <c r="A46" s="145"/>
      <c r="B46" s="145"/>
      <c r="C46" s="145"/>
      <c r="D46" s="145"/>
      <c r="E46" s="145"/>
      <c r="F46" s="145"/>
      <c r="G46" s="145"/>
      <c r="H46" s="145"/>
    </row>
    <row r="47" spans="1:8" ht="15" customHeight="1">
      <c r="A47" s="145"/>
      <c r="B47" s="145"/>
      <c r="C47" s="145"/>
      <c r="D47" s="145"/>
      <c r="E47" s="145"/>
      <c r="F47" s="145"/>
      <c r="G47" s="145"/>
      <c r="H47" s="145"/>
    </row>
    <row r="48" spans="1:8" ht="15" customHeight="1">
      <c r="A48" s="145"/>
      <c r="B48" s="145"/>
      <c r="C48" s="145"/>
      <c r="D48" s="145"/>
      <c r="E48" s="145"/>
      <c r="F48" s="145"/>
      <c r="G48" s="145"/>
      <c r="H48" s="145"/>
    </row>
    <row r="49" spans="1:8" ht="15" customHeight="1">
      <c r="A49" s="145"/>
      <c r="B49" s="145"/>
      <c r="C49" s="145"/>
      <c r="D49" s="145"/>
      <c r="E49" s="145"/>
      <c r="F49" s="145"/>
      <c r="G49" s="145"/>
      <c r="H49" s="145"/>
    </row>
    <row r="50" spans="1:8" ht="15" customHeight="1">
      <c r="A50" s="145"/>
      <c r="B50" s="145"/>
      <c r="C50" s="145"/>
      <c r="D50" s="145"/>
      <c r="E50" s="145"/>
      <c r="F50" s="145"/>
      <c r="G50" s="145"/>
      <c r="H50" s="145"/>
    </row>
    <row r="51" spans="1:3" ht="15" customHeight="1">
      <c r="A51" s="48"/>
      <c r="B51" s="48"/>
      <c r="C51" s="48"/>
    </row>
    <row r="52" spans="1:8" ht="15" customHeight="1">
      <c r="A52" s="142"/>
      <c r="B52" s="143"/>
      <c r="C52" s="143"/>
      <c r="D52" s="143"/>
      <c r="E52" s="143"/>
      <c r="F52" s="143"/>
      <c r="G52" s="143"/>
      <c r="H52" s="143"/>
    </row>
    <row r="53" spans="1:8" ht="15" customHeight="1">
      <c r="A53" s="143"/>
      <c r="B53" s="143"/>
      <c r="C53" s="143"/>
      <c r="D53" s="143"/>
      <c r="E53" s="143"/>
      <c r="F53" s="143"/>
      <c r="G53" s="143"/>
      <c r="H53" s="143"/>
    </row>
    <row r="54" spans="1:3" ht="15" customHeight="1">
      <c r="A54" s="48"/>
      <c r="B54" s="48"/>
      <c r="C54" s="48"/>
    </row>
    <row r="55" spans="1:3" ht="15" customHeight="1">
      <c r="A55" s="48"/>
      <c r="B55" s="48"/>
      <c r="C55" s="48"/>
    </row>
    <row r="56" spans="1:3" ht="15" customHeight="1">
      <c r="A56" s="48"/>
      <c r="B56" s="48"/>
      <c r="C56" s="48"/>
    </row>
    <row r="57" spans="1:8" ht="14.25" customHeight="1">
      <c r="A57" s="172" t="str">
        <f>'P&amp;L'!$A$50</f>
        <v>(The notes set out on pages 6 to 10 form an integral part of and should be read in conjunction with this quarterly report).</v>
      </c>
      <c r="B57" s="173"/>
      <c r="C57" s="173"/>
      <c r="D57" s="173"/>
      <c r="E57" s="173"/>
      <c r="F57" s="173"/>
      <c r="G57" s="173"/>
      <c r="H57" s="173"/>
    </row>
    <row r="58" spans="1:8" ht="15" customHeight="1">
      <c r="A58" s="173"/>
      <c r="B58" s="173"/>
      <c r="C58" s="173"/>
      <c r="D58" s="173"/>
      <c r="E58" s="173"/>
      <c r="F58" s="173"/>
      <c r="G58" s="173"/>
      <c r="H58" s="173"/>
    </row>
    <row r="59" spans="1:9" ht="0.75" customHeight="1">
      <c r="A59" s="71"/>
      <c r="B59" s="71"/>
      <c r="C59" s="71"/>
      <c r="D59" s="71"/>
      <c r="E59" s="71"/>
      <c r="F59" s="71"/>
      <c r="G59" s="71"/>
      <c r="H59" s="71"/>
      <c r="I59" s="52"/>
    </row>
    <row r="60" spans="1:9" ht="15.75">
      <c r="A60" s="52"/>
      <c r="B60" s="52"/>
      <c r="C60" s="52"/>
      <c r="D60" s="52"/>
      <c r="E60" s="52"/>
      <c r="F60" s="52"/>
      <c r="G60" s="52"/>
      <c r="H60" s="52"/>
      <c r="I60" s="52"/>
    </row>
  </sheetData>
  <mergeCells count="3">
    <mergeCell ref="D7:H7"/>
    <mergeCell ref="D8:G8"/>
    <mergeCell ref="A57:H58"/>
  </mergeCells>
  <printOptions/>
  <pageMargins left="0.6" right="0.27" top="0.5" bottom="0.5" header="0.5" footer="0.7"/>
  <pageSetup horizontalDpi="600" verticalDpi="600" orientation="portrait" paperSize="9" scale="99" r:id="rId1"/>
  <headerFooter alignWithMargins="0">
    <oddFooter>&amp;C&amp;"Times New Roman,Regular"&amp;12Page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workbookViewId="0" topLeftCell="A1">
      <selection activeCell="C59" sqref="C59"/>
    </sheetView>
  </sheetViews>
  <sheetFormatPr defaultColWidth="9.140625" defaultRowHeight="15" customHeight="1"/>
  <cols>
    <col min="1" max="1" width="2.28125" style="10" customWidth="1"/>
    <col min="2" max="2" width="4.00390625" style="10" customWidth="1"/>
    <col min="3" max="3" width="36.28125" style="10" customWidth="1"/>
    <col min="4" max="4" width="4.8515625" style="10" customWidth="1"/>
    <col min="5" max="5" width="4.00390625" style="15" customWidth="1"/>
    <col min="6" max="6" width="4.7109375" style="15" customWidth="1"/>
    <col min="7" max="7" width="13.28125" style="13" customWidth="1"/>
    <col min="8" max="8" width="12.57421875" style="13" customWidth="1"/>
    <col min="9" max="9" width="12.421875" style="13" customWidth="1"/>
    <col min="10" max="10" width="11.00390625" style="10" customWidth="1"/>
    <col min="11" max="11" width="5.8515625" style="11" customWidth="1"/>
    <col min="12" max="12" width="12.00390625" style="11" customWidth="1"/>
    <col min="13" max="13" width="6.00390625" style="10" customWidth="1"/>
    <col min="14" max="14" width="5.57421875" style="10" customWidth="1"/>
    <col min="15" max="15" width="12.140625" style="10" customWidth="1"/>
    <col min="16" max="16" width="11.8515625" style="10" customWidth="1"/>
    <col min="17" max="16384" width="8.8515625" style="10" customWidth="1"/>
  </cols>
  <sheetData>
    <row r="1" spans="1:12" s="2" customFormat="1" ht="15" customHeight="1">
      <c r="A1" s="1" t="str">
        <f>'P&amp;L'!A5</f>
        <v>OSK VENTURES INTERNATIONAL BERHAD (636117-K)</v>
      </c>
      <c r="G1" s="3"/>
      <c r="H1" s="3"/>
      <c r="I1" s="3"/>
      <c r="K1" s="5"/>
      <c r="L1" s="5"/>
    </row>
    <row r="2" spans="7:12" s="2" customFormat="1" ht="10.5" customHeight="1">
      <c r="G2" s="4"/>
      <c r="H2" s="4"/>
      <c r="I2" s="4"/>
      <c r="K2" s="5"/>
      <c r="L2" s="5"/>
    </row>
    <row r="3" spans="1:12" s="2" customFormat="1" ht="15.75" customHeight="1">
      <c r="A3" s="1" t="str">
        <f>'P&amp;L'!A7</f>
        <v>QUARTERLY REPORT FOR THE THIRD QUARTER ENDED 30 SEPTEMBER 2006</v>
      </c>
      <c r="G3" s="4"/>
      <c r="H3" s="4"/>
      <c r="I3" s="4"/>
      <c r="K3" s="5"/>
      <c r="L3" s="5"/>
    </row>
    <row r="4" spans="1:12" s="2" customFormat="1" ht="15" customHeight="1">
      <c r="A4" s="1" t="s">
        <v>75</v>
      </c>
      <c r="G4" s="3"/>
      <c r="H4" s="3"/>
      <c r="I4" s="3"/>
      <c r="K4" s="5"/>
      <c r="L4" s="5"/>
    </row>
    <row r="5" spans="1:12" s="2" customFormat="1" ht="10.5" customHeight="1">
      <c r="A5" s="1"/>
      <c r="G5" s="3"/>
      <c r="H5" s="3"/>
      <c r="I5" s="3"/>
      <c r="K5" s="5"/>
      <c r="L5" s="5"/>
    </row>
    <row r="6" spans="1:12" s="2" customFormat="1" ht="15" customHeight="1">
      <c r="A6" s="1"/>
      <c r="G6" s="3"/>
      <c r="H6" s="65"/>
      <c r="I6" s="65" t="s">
        <v>44</v>
      </c>
      <c r="K6" s="5"/>
      <c r="L6" s="5"/>
    </row>
    <row r="7" spans="1:9" ht="15" customHeight="1">
      <c r="A7" s="2"/>
      <c r="B7" s="9"/>
      <c r="C7" s="9"/>
      <c r="D7" s="9"/>
      <c r="E7" s="9"/>
      <c r="F7" s="9"/>
      <c r="G7" s="97" t="s">
        <v>14</v>
      </c>
      <c r="H7" s="56" t="s">
        <v>15</v>
      </c>
      <c r="I7" s="56" t="s">
        <v>15</v>
      </c>
    </row>
    <row r="8" spans="2:9" ht="15" customHeight="1">
      <c r="B8" s="9"/>
      <c r="C8" s="9"/>
      <c r="D8" s="9"/>
      <c r="E8" s="9"/>
      <c r="F8" s="9"/>
      <c r="G8" s="27" t="s">
        <v>29</v>
      </c>
      <c r="H8" s="7" t="s">
        <v>29</v>
      </c>
      <c r="I8" s="7" t="s">
        <v>66</v>
      </c>
    </row>
    <row r="9" spans="2:9" ht="15" customHeight="1">
      <c r="B9" s="9"/>
      <c r="C9" s="9"/>
      <c r="D9" s="9"/>
      <c r="E9" s="9"/>
      <c r="F9" s="9"/>
      <c r="G9" s="28" t="s">
        <v>9</v>
      </c>
      <c r="H9" s="57" t="s">
        <v>9</v>
      </c>
      <c r="I9" s="57" t="s">
        <v>9</v>
      </c>
    </row>
    <row r="10" spans="2:9" ht="15" customHeight="1">
      <c r="B10" s="9"/>
      <c r="C10" s="9"/>
      <c r="D10" s="9"/>
      <c r="E10" s="9"/>
      <c r="F10" s="9"/>
      <c r="G10" s="162" t="s">
        <v>114</v>
      </c>
      <c r="H10" s="163" t="s">
        <v>115</v>
      </c>
      <c r="I10" s="163" t="s">
        <v>45</v>
      </c>
    </row>
    <row r="11" spans="7:12" s="2" customFormat="1" ht="15.75">
      <c r="G11" s="29" t="s">
        <v>1</v>
      </c>
      <c r="H11" s="58" t="s">
        <v>1</v>
      </c>
      <c r="I11" s="58" t="s">
        <v>1</v>
      </c>
      <c r="K11" s="5"/>
      <c r="L11" s="5"/>
    </row>
    <row r="12" spans="1:9" ht="6" customHeight="1">
      <c r="A12" s="12"/>
      <c r="B12" s="9"/>
      <c r="C12" s="9"/>
      <c r="D12" s="9"/>
      <c r="E12" s="9"/>
      <c r="F12" s="9"/>
      <c r="G12" s="26"/>
      <c r="H12" s="6"/>
      <c r="I12" s="65"/>
    </row>
    <row r="13" spans="1:9" ht="15" customHeight="1">
      <c r="A13" s="138" t="s">
        <v>39</v>
      </c>
      <c r="B13" s="9"/>
      <c r="C13" s="9"/>
      <c r="D13" s="9"/>
      <c r="E13" s="9"/>
      <c r="F13" s="9"/>
      <c r="G13" s="69"/>
      <c r="H13" s="10"/>
      <c r="I13" s="10"/>
    </row>
    <row r="14" spans="1:9" ht="15" customHeight="1">
      <c r="A14" s="14" t="s">
        <v>30</v>
      </c>
      <c r="B14" s="14"/>
      <c r="G14" s="37">
        <f>'P&amp;L'!F27</f>
        <v>47798</v>
      </c>
      <c r="H14" s="99">
        <v>13547</v>
      </c>
      <c r="I14" s="60">
        <v>23330</v>
      </c>
    </row>
    <row r="15" spans="1:9" ht="15" customHeight="1">
      <c r="A15" s="14" t="s">
        <v>139</v>
      </c>
      <c r="B15" s="14"/>
      <c r="G15" s="37"/>
      <c r="H15" s="99"/>
      <c r="I15" s="60"/>
    </row>
    <row r="16" spans="1:9" ht="15" customHeight="1">
      <c r="A16" s="2" t="s">
        <v>137</v>
      </c>
      <c r="B16" s="14"/>
      <c r="G16" s="37">
        <v>-12847</v>
      </c>
      <c r="H16" s="99">
        <v>0</v>
      </c>
      <c r="I16" s="60">
        <v>-8481</v>
      </c>
    </row>
    <row r="17" spans="1:9" ht="15" customHeight="1">
      <c r="A17" s="2" t="s">
        <v>138</v>
      </c>
      <c r="B17" s="14"/>
      <c r="G17" s="37">
        <f>-2475</f>
        <v>-2475</v>
      </c>
      <c r="H17" s="99">
        <v>0</v>
      </c>
      <c r="I17" s="60">
        <v>0</v>
      </c>
    </row>
    <row r="18" spans="1:16" ht="15" customHeight="1">
      <c r="A18" s="10" t="s">
        <v>140</v>
      </c>
      <c r="G18" s="37">
        <f>-30116</f>
        <v>-30116</v>
      </c>
      <c r="H18" s="99">
        <f>-12971</f>
        <v>-12971</v>
      </c>
      <c r="I18" s="60">
        <f>-14418</f>
        <v>-14418</v>
      </c>
      <c r="N18" s="11"/>
      <c r="O18" s="11"/>
      <c r="P18" s="69"/>
    </row>
    <row r="19" spans="7:16" ht="6" customHeight="1">
      <c r="G19" s="164"/>
      <c r="H19" s="100"/>
      <c r="I19" s="62"/>
      <c r="N19" s="11"/>
      <c r="O19" s="11"/>
      <c r="P19" s="69"/>
    </row>
    <row r="20" spans="1:16" ht="15" customHeight="1">
      <c r="A20" s="14" t="s">
        <v>124</v>
      </c>
      <c r="G20" s="37">
        <f>SUM(G14:G19)</f>
        <v>2360</v>
      </c>
      <c r="H20" s="99">
        <f>SUM(H14:H19)</f>
        <v>576</v>
      </c>
      <c r="I20" s="74">
        <f>SUM(I14:I18)</f>
        <v>431</v>
      </c>
      <c r="N20" s="11"/>
      <c r="O20" s="11"/>
      <c r="P20" s="69"/>
    </row>
    <row r="21" spans="1:16" ht="15" customHeight="1">
      <c r="A21" s="10" t="s">
        <v>10</v>
      </c>
      <c r="G21" s="37"/>
      <c r="H21" s="99"/>
      <c r="I21" s="60"/>
      <c r="N21" s="11"/>
      <c r="O21" s="11"/>
      <c r="P21" s="69"/>
    </row>
    <row r="22" spans="2:16" ht="15" customHeight="1">
      <c r="B22" s="10" t="s">
        <v>34</v>
      </c>
      <c r="G22" s="37">
        <v>200</v>
      </c>
      <c r="H22" s="98">
        <v>699</v>
      </c>
      <c r="I22" s="62">
        <v>122</v>
      </c>
      <c r="L22" s="37"/>
      <c r="N22" s="69"/>
      <c r="O22" s="11"/>
      <c r="P22" s="11"/>
    </row>
    <row r="23" spans="2:16" ht="15" customHeight="1">
      <c r="B23" s="10" t="s">
        <v>35</v>
      </c>
      <c r="G23" s="164">
        <v>810</v>
      </c>
      <c r="H23" s="100">
        <f>-1162</f>
        <v>-1162</v>
      </c>
      <c r="I23" s="62">
        <v>-458</v>
      </c>
      <c r="L23" s="37"/>
      <c r="O23" s="13"/>
      <c r="P23" s="13"/>
    </row>
    <row r="24" spans="1:16" ht="15" customHeight="1">
      <c r="A24" s="10" t="s">
        <v>125</v>
      </c>
      <c r="G24" s="37">
        <f>SUM(G20:G23)</f>
        <v>3370</v>
      </c>
      <c r="H24" s="99">
        <f>SUM(H20:H23)</f>
        <v>113</v>
      </c>
      <c r="I24" s="74">
        <f>SUM(I20:I23)</f>
        <v>95</v>
      </c>
      <c r="O24" s="13"/>
      <c r="P24" s="13"/>
    </row>
    <row r="25" spans="2:16" ht="15" customHeight="1">
      <c r="B25" s="10" t="s">
        <v>69</v>
      </c>
      <c r="G25" s="37">
        <v>8971</v>
      </c>
      <c r="H25" s="99">
        <v>20298</v>
      </c>
      <c r="I25" s="60">
        <v>16956</v>
      </c>
      <c r="O25" s="13"/>
      <c r="P25" s="13"/>
    </row>
    <row r="26" spans="2:16" ht="15" customHeight="1">
      <c r="B26" s="10" t="s">
        <v>36</v>
      </c>
      <c r="G26" s="37">
        <f>-56017</f>
        <v>-56017</v>
      </c>
      <c r="H26" s="99">
        <f>-73881</f>
        <v>-73881</v>
      </c>
      <c r="I26" s="60">
        <v>-9826</v>
      </c>
      <c r="O26" s="13"/>
      <c r="P26" s="13"/>
    </row>
    <row r="27" spans="2:16" ht="15" customHeight="1">
      <c r="B27" s="10" t="s">
        <v>41</v>
      </c>
      <c r="G27" s="37">
        <v>1389</v>
      </c>
      <c r="H27" s="99">
        <v>777</v>
      </c>
      <c r="I27" s="60">
        <v>852</v>
      </c>
      <c r="O27" s="13"/>
      <c r="P27" s="13"/>
    </row>
    <row r="28" spans="2:16" ht="15" customHeight="1">
      <c r="B28" s="10" t="s">
        <v>22</v>
      </c>
      <c r="G28" s="37">
        <v>2806</v>
      </c>
      <c r="H28" s="99">
        <v>4301</v>
      </c>
      <c r="I28" s="60">
        <v>5364</v>
      </c>
      <c r="O28" s="13"/>
      <c r="P28" s="13"/>
    </row>
    <row r="29" spans="2:16" ht="15" customHeight="1">
      <c r="B29" s="10" t="s">
        <v>19</v>
      </c>
      <c r="G29" s="37">
        <f>-1894</f>
        <v>-1894</v>
      </c>
      <c r="H29" s="99">
        <f>-174</f>
        <v>-174</v>
      </c>
      <c r="I29" s="60">
        <v>-975</v>
      </c>
      <c r="O29" s="13"/>
      <c r="P29" s="13"/>
    </row>
    <row r="30" spans="7:16" ht="4.5" customHeight="1">
      <c r="G30" s="37"/>
      <c r="H30" s="99"/>
      <c r="I30" s="30"/>
      <c r="L30" s="13"/>
      <c r="O30" s="13"/>
      <c r="P30" s="13"/>
    </row>
    <row r="31" spans="1:9" ht="15" customHeight="1">
      <c r="A31" s="14" t="s">
        <v>112</v>
      </c>
      <c r="G31" s="165">
        <f>SUM(G24:G29)</f>
        <v>-41375</v>
      </c>
      <c r="H31" s="101">
        <f>SUM(H24:H29)</f>
        <v>-48566</v>
      </c>
      <c r="I31" s="61">
        <f>SUM(I24:I29)</f>
        <v>12466</v>
      </c>
    </row>
    <row r="32" spans="7:9" ht="9.75" customHeight="1">
      <c r="G32" s="37"/>
      <c r="H32" s="99"/>
      <c r="I32" s="60"/>
    </row>
    <row r="33" spans="1:9" ht="15" customHeight="1">
      <c r="A33" s="24" t="s">
        <v>42</v>
      </c>
      <c r="G33" s="37"/>
      <c r="H33" s="99"/>
      <c r="I33" s="60"/>
    </row>
    <row r="34" spans="2:16" ht="15" customHeight="1">
      <c r="B34" s="10" t="s">
        <v>99</v>
      </c>
      <c r="G34" s="166">
        <v>31233</v>
      </c>
      <c r="H34" s="102">
        <v>0</v>
      </c>
      <c r="I34" s="59">
        <v>5808</v>
      </c>
      <c r="K34" s="46"/>
      <c r="L34" s="46"/>
      <c r="M34" s="46"/>
      <c r="N34" s="46"/>
      <c r="O34" s="46"/>
      <c r="P34" s="46"/>
    </row>
    <row r="35" spans="2:16" ht="15" customHeight="1">
      <c r="B35" s="10" t="s">
        <v>100</v>
      </c>
      <c r="G35" s="166">
        <v>-18729</v>
      </c>
      <c r="H35" s="102">
        <v>0</v>
      </c>
      <c r="I35" s="59">
        <v>-108987</v>
      </c>
      <c r="K35" s="46"/>
      <c r="L35" s="46"/>
      <c r="M35" s="46"/>
      <c r="N35" s="46"/>
      <c r="O35" s="46"/>
      <c r="P35" s="46"/>
    </row>
    <row r="36" spans="2:16" ht="15" customHeight="1">
      <c r="B36" s="10" t="s">
        <v>40</v>
      </c>
      <c r="G36" s="166">
        <v>0</v>
      </c>
      <c r="H36" s="102">
        <v>45</v>
      </c>
      <c r="I36" s="59">
        <v>45</v>
      </c>
      <c r="K36" s="46"/>
      <c r="L36" s="46"/>
      <c r="M36" s="46"/>
      <c r="N36" s="46"/>
      <c r="O36" s="46"/>
      <c r="P36" s="46"/>
    </row>
    <row r="37" spans="2:16" ht="15" customHeight="1">
      <c r="B37" s="10" t="s">
        <v>33</v>
      </c>
      <c r="G37" s="166">
        <f>-36</f>
        <v>-36</v>
      </c>
      <c r="H37" s="102">
        <f>-360</f>
        <v>-360</v>
      </c>
      <c r="I37" s="59">
        <v>-360</v>
      </c>
      <c r="K37" s="46"/>
      <c r="L37" s="46"/>
      <c r="M37" s="46"/>
      <c r="N37" s="46"/>
      <c r="O37" s="46"/>
      <c r="P37" s="46"/>
    </row>
    <row r="38" spans="7:16" ht="4.5" customHeight="1">
      <c r="G38" s="166"/>
      <c r="H38" s="102"/>
      <c r="I38" s="59"/>
      <c r="K38" s="46"/>
      <c r="L38" s="46"/>
      <c r="M38" s="46"/>
      <c r="N38" s="46"/>
      <c r="O38" s="46"/>
      <c r="P38" s="46"/>
    </row>
    <row r="39" spans="1:16" ht="15" customHeight="1">
      <c r="A39" s="14" t="s">
        <v>70</v>
      </c>
      <c r="G39" s="165">
        <f>SUM(G34:G37)</f>
        <v>12468</v>
      </c>
      <c r="H39" s="101">
        <f>SUM(H34:H38)</f>
        <v>-315</v>
      </c>
      <c r="I39" s="61">
        <f>SUM(I34:I38)</f>
        <v>-103494</v>
      </c>
      <c r="K39" s="46"/>
      <c r="L39" s="46"/>
      <c r="M39" s="46"/>
      <c r="N39" s="46"/>
      <c r="O39" s="46"/>
      <c r="P39" s="46"/>
    </row>
    <row r="40" spans="7:16" ht="9.75" customHeight="1">
      <c r="G40" s="37"/>
      <c r="H40" s="99"/>
      <c r="I40" s="60"/>
      <c r="K40" s="46"/>
      <c r="L40" s="46"/>
      <c r="M40" s="46"/>
      <c r="N40" s="46"/>
      <c r="O40" s="46"/>
      <c r="P40" s="46"/>
    </row>
    <row r="41" spans="1:16" ht="15" customHeight="1">
      <c r="A41" s="24" t="s">
        <v>126</v>
      </c>
      <c r="G41" s="37"/>
      <c r="H41" s="99"/>
      <c r="I41" s="60"/>
      <c r="K41" s="46"/>
      <c r="L41" s="46"/>
      <c r="M41" s="46"/>
      <c r="N41" s="46"/>
      <c r="O41" s="46"/>
      <c r="P41" s="46"/>
    </row>
    <row r="42" spans="2:16" ht="15" customHeight="1">
      <c r="B42" s="10" t="s">
        <v>122</v>
      </c>
      <c r="G42" s="37">
        <f>-53</f>
        <v>-53</v>
      </c>
      <c r="H42" s="98">
        <f>-5</f>
        <v>-5</v>
      </c>
      <c r="I42" s="62">
        <f>-5</f>
        <v>-5</v>
      </c>
      <c r="K42" s="46"/>
      <c r="L42" s="46"/>
      <c r="M42" s="46"/>
      <c r="N42" s="46"/>
      <c r="O42" s="46"/>
      <c r="P42" s="46"/>
    </row>
    <row r="43" spans="2:16" ht="15" customHeight="1">
      <c r="B43" s="10" t="s">
        <v>102</v>
      </c>
      <c r="G43" s="37">
        <f>-14160</f>
        <v>-14160</v>
      </c>
      <c r="H43" s="99">
        <v>0</v>
      </c>
      <c r="I43" s="60">
        <v>0</v>
      </c>
      <c r="K43" s="46"/>
      <c r="L43" s="46"/>
      <c r="M43" s="46"/>
      <c r="N43" s="46"/>
      <c r="O43" s="46"/>
      <c r="P43" s="46"/>
    </row>
    <row r="44" spans="7:16" ht="4.5" customHeight="1">
      <c r="G44" s="37"/>
      <c r="H44" s="99"/>
      <c r="I44" s="60"/>
      <c r="K44" s="46"/>
      <c r="L44" s="46"/>
      <c r="M44" s="46"/>
      <c r="N44" s="46"/>
      <c r="O44" s="46"/>
      <c r="P44" s="46"/>
    </row>
    <row r="45" spans="1:16" ht="15" customHeight="1">
      <c r="A45" s="14" t="s">
        <v>127</v>
      </c>
      <c r="G45" s="165">
        <f>SUM(G42:G44)</f>
        <v>-14213</v>
      </c>
      <c r="H45" s="101">
        <f>SUM(H42:H44)</f>
        <v>-5</v>
      </c>
      <c r="I45" s="61">
        <f>SUM(I42:I43)</f>
        <v>-5</v>
      </c>
      <c r="K45" s="46"/>
      <c r="L45" s="46"/>
      <c r="M45" s="46"/>
      <c r="N45" s="46"/>
      <c r="O45" s="46"/>
      <c r="P45" s="46"/>
    </row>
    <row r="46" spans="7:16" ht="5.25" customHeight="1">
      <c r="G46" s="37"/>
      <c r="H46" s="99"/>
      <c r="I46" s="60"/>
      <c r="K46" s="46"/>
      <c r="L46" s="46"/>
      <c r="M46" s="46"/>
      <c r="N46" s="46"/>
      <c r="O46" s="46"/>
      <c r="P46" s="46"/>
    </row>
    <row r="47" spans="1:16" s="14" customFormat="1" ht="15" customHeight="1">
      <c r="A47" s="14" t="s">
        <v>20</v>
      </c>
      <c r="E47" s="16" t="s">
        <v>3</v>
      </c>
      <c r="F47" s="16"/>
      <c r="G47" s="30">
        <f>G31+G39+G45</f>
        <v>-43120</v>
      </c>
      <c r="H47" s="98">
        <f>H31+H39+H45</f>
        <v>-48886</v>
      </c>
      <c r="I47" s="98">
        <f>I31+I39+I45</f>
        <v>-91033</v>
      </c>
      <c r="K47" s="46"/>
      <c r="L47" s="73"/>
      <c r="M47" s="46"/>
      <c r="N47" s="46"/>
      <c r="O47" s="46"/>
      <c r="P47" s="46"/>
    </row>
    <row r="48" spans="5:16" s="14" customFormat="1" ht="5.25" customHeight="1">
      <c r="E48" s="16"/>
      <c r="F48" s="16"/>
      <c r="G48" s="37"/>
      <c r="H48" s="99"/>
      <c r="I48" s="60"/>
      <c r="K48" s="46"/>
      <c r="L48" s="46"/>
      <c r="M48" s="46"/>
      <c r="N48" s="46"/>
      <c r="O48" s="46"/>
      <c r="P48" s="46"/>
    </row>
    <row r="49" spans="1:16" s="14" customFormat="1" ht="15.75">
      <c r="A49" s="14" t="s">
        <v>80</v>
      </c>
      <c r="E49" s="16"/>
      <c r="F49" s="16"/>
      <c r="G49" s="30">
        <v>122304</v>
      </c>
      <c r="H49" s="99">
        <v>213337</v>
      </c>
      <c r="I49" s="60">
        <v>213337</v>
      </c>
      <c r="K49" s="46"/>
      <c r="L49" s="46"/>
      <c r="M49" s="46"/>
      <c r="N49" s="46"/>
      <c r="O49" s="46"/>
      <c r="P49" s="46"/>
    </row>
    <row r="50" spans="5:16" s="14" customFormat="1" ht="7.5" customHeight="1">
      <c r="E50" s="16"/>
      <c r="F50" s="16"/>
      <c r="G50" s="37"/>
      <c r="H50" s="99"/>
      <c r="I50" s="60"/>
      <c r="K50" s="46"/>
      <c r="L50" s="46"/>
      <c r="M50" s="46"/>
      <c r="N50" s="46"/>
      <c r="O50" s="46"/>
      <c r="P50" s="46"/>
    </row>
    <row r="51" spans="1:12" s="14" customFormat="1" ht="15" customHeight="1" thickBot="1">
      <c r="A51" s="14" t="s">
        <v>81</v>
      </c>
      <c r="E51" s="16"/>
      <c r="F51" s="16"/>
      <c r="G51" s="167">
        <f>SUM(G47:G49)</f>
        <v>79184</v>
      </c>
      <c r="H51" s="103">
        <f>'BS'!F20</f>
        <v>164451</v>
      </c>
      <c r="I51" s="64">
        <f>SUM(I47:I50)</f>
        <v>122304</v>
      </c>
      <c r="K51" s="17"/>
      <c r="L51" s="17"/>
    </row>
    <row r="52" spans="7:9" ht="10.5" customHeight="1" thickTop="1">
      <c r="G52" s="37"/>
      <c r="H52" s="99"/>
      <c r="I52" s="60"/>
    </row>
    <row r="53" spans="1:9" ht="15.75">
      <c r="A53" s="124" t="s">
        <v>83</v>
      </c>
      <c r="G53" s="37"/>
      <c r="H53" s="99"/>
      <c r="I53" s="60"/>
    </row>
    <row r="54" spans="1:9" ht="15" customHeight="1">
      <c r="A54" s="10" t="s">
        <v>87</v>
      </c>
      <c r="G54" s="37"/>
      <c r="H54" s="99"/>
      <c r="I54" s="60"/>
    </row>
    <row r="55" spans="2:9" ht="15" customHeight="1">
      <c r="B55" s="10" t="s">
        <v>38</v>
      </c>
      <c r="G55" s="37">
        <v>84</v>
      </c>
      <c r="H55" s="98">
        <v>111</v>
      </c>
      <c r="I55" s="62">
        <v>104</v>
      </c>
    </row>
    <row r="56" spans="2:9" ht="15" customHeight="1">
      <c r="B56" s="10" t="s">
        <v>37</v>
      </c>
      <c r="G56" s="37">
        <v>79100</v>
      </c>
      <c r="H56" s="98">
        <v>164340</v>
      </c>
      <c r="I56" s="62">
        <v>122200</v>
      </c>
    </row>
    <row r="57" spans="7:9" ht="3.75" customHeight="1">
      <c r="G57" s="37"/>
      <c r="H57" s="98"/>
      <c r="I57" s="62"/>
    </row>
    <row r="58" spans="7:12" ht="15" customHeight="1" thickBot="1">
      <c r="G58" s="167">
        <f>SUM(G55:G57)</f>
        <v>79184</v>
      </c>
      <c r="H58" s="103">
        <f>+H56+H55</f>
        <v>164451</v>
      </c>
      <c r="I58" s="64">
        <f>SUM(I55:I56)</f>
        <v>122304</v>
      </c>
      <c r="J58" s="109"/>
      <c r="K58" s="109"/>
      <c r="L58" s="109"/>
    </row>
    <row r="59" spans="7:10" ht="15" customHeight="1" thickTop="1">
      <c r="G59" s="78"/>
      <c r="H59" s="98"/>
      <c r="I59" s="62"/>
      <c r="J59" s="109"/>
    </row>
    <row r="60" spans="1:9" ht="15.75" customHeight="1">
      <c r="A60" s="169" t="str">
        <f>'P&amp;L'!$A$50</f>
        <v>(The notes set out on pages 6 to 10 form an integral part of and should be read in conjunction with this quarterly report).</v>
      </c>
      <c r="B60" s="169"/>
      <c r="C60" s="169"/>
      <c r="D60" s="169"/>
      <c r="E60" s="169"/>
      <c r="F60" s="169"/>
      <c r="G60" s="169"/>
      <c r="H60" s="169"/>
      <c r="I60" s="169"/>
    </row>
    <row r="61" spans="1:9" ht="12.75" customHeight="1">
      <c r="A61" s="169"/>
      <c r="B61" s="169"/>
      <c r="C61" s="169"/>
      <c r="D61" s="169"/>
      <c r="E61" s="169"/>
      <c r="F61" s="169"/>
      <c r="G61" s="169"/>
      <c r="H61" s="169"/>
      <c r="I61" s="169"/>
    </row>
    <row r="62" spans="1:9" ht="15.75">
      <c r="A62" s="52"/>
      <c r="B62" s="52"/>
      <c r="C62" s="52"/>
      <c r="D62" s="52"/>
      <c r="E62" s="52"/>
      <c r="F62" s="52"/>
      <c r="G62" s="52"/>
      <c r="H62" s="52"/>
      <c r="I62" s="52"/>
    </row>
    <row r="64" spans="7:9" ht="15" customHeight="1">
      <c r="G64" s="70"/>
      <c r="H64" s="70"/>
      <c r="I64" s="70"/>
    </row>
    <row r="65" spans="7:9" ht="15" customHeight="1">
      <c r="G65" s="70"/>
      <c r="H65" s="70"/>
      <c r="I65" s="70"/>
    </row>
    <row r="66" spans="7:9" ht="15" customHeight="1">
      <c r="G66" s="70"/>
      <c r="H66" s="70"/>
      <c r="I66" s="70"/>
    </row>
  </sheetData>
  <mergeCells count="1">
    <mergeCell ref="A60:I61"/>
  </mergeCells>
  <printOptions/>
  <pageMargins left="0.5" right="0.5" top="0.5" bottom="0.16" header="0.5" footer="0.28"/>
  <pageSetup horizontalDpi="600" verticalDpi="600" orientation="portrait" paperSize="9" r:id="rId1"/>
  <headerFooter alignWithMargins="0">
    <oddFooter>&amp;C
&amp;"Times New Roman,Regular"&amp;12Page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low.peiping</cp:lastModifiedBy>
  <cp:lastPrinted>2006-11-29T01:59:29Z</cp:lastPrinted>
  <dcterms:created xsi:type="dcterms:W3CDTF">1999-03-24T02:44:56Z</dcterms:created>
  <dcterms:modified xsi:type="dcterms:W3CDTF">2006-11-29T09:05:49Z</dcterms:modified>
  <cp:category/>
  <cp:version/>
  <cp:contentType/>
  <cp:contentStatus/>
</cp:coreProperties>
</file>